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AA CARGO AUXILIAR ADMINISTRATIVOS PRESUPUESTOS\AÑO 2025\SEGUIMIENTOS\"/>
    </mc:Choice>
  </mc:AlternateContent>
  <xr:revisionPtr revIDLastSave="0" documentId="13_ncr:1_{FEC8F37F-9AFB-4017-8084-76202CE8F5BF}" xr6:coauthVersionLast="47" xr6:coauthVersionMax="47" xr10:uidLastSave="{00000000-0000-0000-0000-000000000000}"/>
  <bookViews>
    <workbookView xWindow="2565" yWindow="315" windowWidth="12900" windowHeight="15090" xr2:uid="{00000000-000D-0000-FFFF-FFFF00000000}"/>
  </bookViews>
  <sheets>
    <sheet name="TABLA DE VIATICOS " sheetId="1" r:id="rId1"/>
    <sheet name="PEAJES 2024" sheetId="2" r:id="rId2"/>
    <sheet name="Hoja1" sheetId="3" r:id="rId3"/>
    <sheet name="Hoja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JR8UObAp6esNmvadTmkBtRndXksse5UHOBPcamrI0OI="/>
    </ext>
  </extLst>
</workbook>
</file>

<file path=xl/calcChain.xml><?xml version="1.0" encoding="utf-8"?>
<calcChain xmlns="http://schemas.openxmlformats.org/spreadsheetml/2006/main">
  <c r="H63" i="3" l="1"/>
  <c r="I62" i="3"/>
  <c r="H62" i="3"/>
  <c r="G62" i="3"/>
  <c r="F62" i="3"/>
  <c r="J16" i="4"/>
  <c r="I16" i="4"/>
  <c r="H16" i="4"/>
  <c r="I27" i="3" l="1"/>
  <c r="F34" i="3"/>
  <c r="G18" i="1" l="1"/>
  <c r="G19" i="1"/>
  <c r="G4" i="1"/>
  <c r="G5" i="1"/>
  <c r="G6" i="1"/>
  <c r="G7" i="1"/>
  <c r="G8" i="1"/>
  <c r="G9" i="1"/>
  <c r="E29" i="1"/>
  <c r="C30" i="1"/>
  <c r="C29" i="1"/>
  <c r="E28" i="1"/>
  <c r="C28" i="1"/>
  <c r="E27" i="1"/>
  <c r="C27" i="1"/>
  <c r="E26" i="1"/>
  <c r="C26" i="1"/>
  <c r="E25" i="1"/>
  <c r="C25" i="1"/>
  <c r="E24" i="1"/>
  <c r="C19" i="1"/>
  <c r="X18" i="1"/>
  <c r="W18" i="1"/>
  <c r="Y18" i="1"/>
  <c r="E18" i="1"/>
  <c r="C18" i="1"/>
  <c r="X17" i="1"/>
  <c r="W17" i="1"/>
  <c r="Y17" i="1"/>
  <c r="G17" i="1"/>
  <c r="E17" i="1"/>
  <c r="C17" i="1"/>
  <c r="X16" i="1"/>
  <c r="W16" i="1"/>
  <c r="G16" i="1"/>
  <c r="E16" i="1"/>
  <c r="C16" i="1"/>
  <c r="X15" i="1"/>
  <c r="W15" i="1"/>
  <c r="G15" i="1"/>
  <c r="E15" i="1"/>
  <c r="C15" i="1"/>
  <c r="X14" i="1"/>
  <c r="W14" i="1"/>
  <c r="G14" i="1"/>
  <c r="E14" i="1"/>
  <c r="C14" i="1"/>
  <c r="G13" i="1"/>
  <c r="E13" i="1"/>
  <c r="C9" i="1"/>
  <c r="E8" i="1"/>
  <c r="C8" i="1"/>
  <c r="E7" i="1"/>
  <c r="C7" i="1"/>
  <c r="S6" i="1"/>
  <c r="E6" i="1"/>
  <c r="C6" i="1"/>
  <c r="S5" i="1"/>
  <c r="E5" i="1"/>
  <c r="C5" i="1"/>
  <c r="E4" i="1"/>
  <c r="C4" i="1"/>
  <c r="J3" i="1"/>
  <c r="G3" i="1"/>
  <c r="E3" i="1"/>
  <c r="S2" i="1"/>
  <c r="S4" i="1"/>
  <c r="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14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ID#AAABGVvbRog
Usuario    (2024-02-09 13:15:49)
DE 0 A 49 KILOMETROS</t>
        </r>
      </text>
    </comment>
    <comment ref="Q15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ID#AAABGVvbRoo
Usuario    (2024-02-09 13:15:49)
DE 50 A 100 KILOMETROS</t>
        </r>
      </text>
    </comment>
    <comment ref="Q16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ID#AAABGVvbRok
Usuario    (2024-02-09 13:15:49)
DE 50 A 100 KILOMETROS</t>
        </r>
      </text>
    </comment>
    <comment ref="Q17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ID#AAABGVvbRos
Usuario    (2024-02-09 13:15:49)
DE 101 A 200 KILOMETOS</t>
        </r>
      </text>
    </comment>
    <comment ref="Q18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======
ID#AAABGVvbRoc
Usuario    (2024-02-09 13:15:49)
DE 201 A 300 KILOMETROS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VhK8Kq/qp3y8euq9yRChmfc6ZWg=="/>
    </ext>
  </extLst>
</comments>
</file>

<file path=xl/sharedStrings.xml><?xml version="1.0" encoding="utf-8"?>
<sst xmlns="http://schemas.openxmlformats.org/spreadsheetml/2006/main" count="343" uniqueCount="176">
  <si>
    <t xml:space="preserve">SALARIO MINIMO MENSUAL LEGAL VIGENTE </t>
  </si>
  <si>
    <t>COMISION DE SERVICIOS EN EL INTERIOR DEL PAIS. CAPITALES</t>
  </si>
  <si>
    <t>COMISION DE SERVICIOS EN EL INTERIOR DEL PAIS (EN SMMLV)</t>
  </si>
  <si>
    <t>PRACTICAS ACADEMICAS</t>
  </si>
  <si>
    <t>Hasta</t>
  </si>
  <si>
    <t>a</t>
  </si>
  <si>
    <t>CAPITAL</t>
  </si>
  <si>
    <t>De</t>
  </si>
  <si>
    <t>MAYOR A 80 KM</t>
  </si>
  <si>
    <t>MENOR A 80 KM</t>
  </si>
  <si>
    <t>GRANJAS</t>
  </si>
  <si>
    <t>En adeante</t>
  </si>
  <si>
    <t>En adelate</t>
  </si>
  <si>
    <t xml:space="preserve">MUNICIPIO </t>
  </si>
  <si>
    <t xml:space="preserve">PERNOCTAR </t>
  </si>
  <si>
    <t xml:space="preserve">SIN PERNOCTAR </t>
  </si>
  <si>
    <t>N° dias p</t>
  </si>
  <si>
    <t xml:space="preserve">N° dias </t>
  </si>
  <si>
    <t>N° dias sp</t>
  </si>
  <si>
    <t>TOTAL</t>
  </si>
  <si>
    <t>TOTAL SP</t>
  </si>
  <si>
    <t xml:space="preserve">TOTAL VIAJE </t>
  </si>
  <si>
    <t xml:space="preserve">ZONA 1: </t>
  </si>
  <si>
    <t xml:space="preserve">ZONA 2 :RIOSUCIO </t>
  </si>
  <si>
    <t>ZONA 2 :ANSERMA</t>
  </si>
  <si>
    <t xml:space="preserve">ZONA: 3 DORADA </t>
  </si>
  <si>
    <t>ZONA: 4</t>
  </si>
  <si>
    <t>COMISIÓN DE SERVICIOS EN EL EXTERIOR (viáticos diarios en dólares)</t>
  </si>
  <si>
    <t>CENTRO AMÉRICA Y SURAMÉRICA. EXCEPTO BRASIL,, CHILE, ARGENTINA Y PUERO RICO</t>
  </si>
  <si>
    <t>ESTADOS UNIDOS, CANADA, CHILE, BRASIL, AFRICA Y PUERTO RICO</t>
  </si>
  <si>
    <t>EUROPA, ASIA, OCEANÍA, MEXICO Y ARGENTINA</t>
  </si>
  <si>
    <t>DISTANCIA EN KILÓMETROS DESDE EL PERÍMETRO URBANO DE LA CIUDAD DE MANIZALES A MUNICIPIOS 2024</t>
  </si>
  <si>
    <t>DESTINO</t>
  </si>
  <si>
    <t>Kms - Solo un Recorrido</t>
  </si>
  <si>
    <t>Valor Peajes  - Solo un Recorrido</t>
  </si>
  <si>
    <t>Peajes - Solo un Recorrido</t>
  </si>
  <si>
    <t>AGUADAS (por el Norte)</t>
  </si>
  <si>
    <t>AGUADAS (por la Felisa)</t>
  </si>
  <si>
    <t>ANSERMA</t>
  </si>
  <si>
    <t>ARANZAZU</t>
  </si>
  <si>
    <t>BELALCAZAR</t>
  </si>
  <si>
    <t>CHINCHINÁ</t>
  </si>
  <si>
    <t>FILADELFIA</t>
  </si>
  <si>
    <t>LA DORADA</t>
  </si>
  <si>
    <t>LA MERCED</t>
  </si>
  <si>
    <t>MANZANARES</t>
  </si>
  <si>
    <t>MARMATO (por el Norte)</t>
  </si>
  <si>
    <t>MARMATO (por la Felisa)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</si>
  <si>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</si>
  <si>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</si>
  <si>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</si>
  <si>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</si>
  <si>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</si>
  <si>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</si>
  <si>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</si>
  <si>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</si>
  <si>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</si>
  <si>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</si>
  <si>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</si>
  <si>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</si>
  <si>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SUPÍA</t>
  </si>
  <si>
    <t>VICTORIA</t>
  </si>
  <si>
    <t>VILLAMARIA</t>
  </si>
  <si>
    <t>VITERBO ( por San José)</t>
  </si>
  <si>
    <t>VITERBO (por Pereira)</t>
  </si>
  <si>
    <t>GRANJA LA CRUZ</t>
  </si>
  <si>
    <t>GRANJA MONTELINDO</t>
  </si>
  <si>
    <t>GRANJA TESORITO</t>
  </si>
  <si>
    <t>DOSQUEBRADAS</t>
  </si>
  <si>
    <t>SANTA ROSA DE CABAL</t>
  </si>
  <si>
    <t>DISTANCIA EN KILÓMETROS DESDE  LA CIUDAD DE MANIZALES A CIUDADES CAPITAL</t>
  </si>
  <si>
    <t>ARMENIA</t>
  </si>
  <si>
    <t>BOGOTÁ</t>
  </si>
  <si>
    <t>CALI</t>
  </si>
  <si>
    <t>IBAGUÉ</t>
  </si>
  <si>
    <t>MEDELLIN</t>
  </si>
  <si>
    <t>PEREIRA</t>
  </si>
  <si>
    <t>VALOR GASOLINA POR KILOMETRO AÑO 2024 ES $ 696</t>
  </si>
  <si>
    <t>CONSULTADO EN : https://wiki.waze.com/wiki/Listado_de_Peajes_en_Colombia,  http://www.amacolombia.com/peajes/  https://www.viajaporcolombia.com/peajes/</t>
  </si>
  <si>
    <t>ITEM</t>
  </si>
  <si>
    <t>FECHAS</t>
  </si>
  <si>
    <t>DÍAS</t>
  </si>
  <si>
    <t xml:space="preserve">GASOLINA </t>
  </si>
  <si>
    <t>PEAJES</t>
  </si>
  <si>
    <t>TOTALES</t>
  </si>
  <si>
    <t>30 y 31 julio 2024</t>
  </si>
  <si>
    <t>0,5 +0,5</t>
  </si>
  <si>
    <t>0,5+0,5+0,5</t>
  </si>
  <si>
    <t>28 y 29 septiembre de 2024</t>
  </si>
  <si>
    <t>26 y27 octubre 2024</t>
  </si>
  <si>
    <t>23 y 24 de noviembre 2024</t>
  </si>
  <si>
    <t>0,5+ 0,5</t>
  </si>
  <si>
    <t>05, 06 y 19 diciembre 2024</t>
  </si>
  <si>
    <t xml:space="preserve"> ALIMENTACIÓN </t>
  </si>
  <si>
    <r>
      <t xml:space="preserve">$19,000*1= </t>
    </r>
    <r>
      <rPr>
        <b/>
        <sz val="10"/>
        <color theme="1"/>
        <rFont val="Times New Roman"/>
        <family val="1"/>
      </rPr>
      <t>$19,000</t>
    </r>
    <r>
      <rPr>
        <sz val="10"/>
        <color theme="1"/>
        <rFont val="Times New Roman"/>
        <family val="1"/>
      </rPr>
      <t>-alimentación</t>
    </r>
  </si>
  <si>
    <r>
      <t xml:space="preserve">$19,000*1,5= </t>
    </r>
    <r>
      <rPr>
        <b/>
        <sz val="10"/>
        <color theme="1"/>
        <rFont val="Times New Roman"/>
        <family val="1"/>
      </rPr>
      <t>$28,500</t>
    </r>
    <r>
      <rPr>
        <sz val="10"/>
        <color theme="1"/>
        <rFont val="Times New Roman"/>
        <family val="1"/>
      </rPr>
      <t>-alimentación</t>
    </r>
  </si>
  <si>
    <t>0,5+0,5</t>
  </si>
  <si>
    <r>
      <t xml:space="preserve">$29,200*2= </t>
    </r>
    <r>
      <rPr>
        <b/>
        <sz val="10"/>
        <color theme="1"/>
        <rFont val="Times New Roman"/>
        <family val="1"/>
      </rPr>
      <t>$58,400</t>
    </r>
  </si>
  <si>
    <r>
      <t>$29,200*3=</t>
    </r>
    <r>
      <rPr>
        <b/>
        <sz val="10"/>
        <color theme="1"/>
        <rFont val="Times New Roman"/>
        <family val="1"/>
      </rPr>
      <t>$87,600</t>
    </r>
  </si>
  <si>
    <r>
      <t>$29,200*2=</t>
    </r>
    <r>
      <rPr>
        <b/>
        <sz val="10"/>
        <color theme="1"/>
        <rFont val="Times New Roman"/>
        <family val="1"/>
      </rPr>
      <t>$58,400</t>
    </r>
  </si>
  <si>
    <t>15,16,29 y 30 agosto 2024</t>
  </si>
  <si>
    <t>0,5+0,5+0,5+05</t>
  </si>
  <si>
    <r>
      <t xml:space="preserve">$19,000*2= </t>
    </r>
    <r>
      <rPr>
        <b/>
        <sz val="10"/>
        <color theme="1"/>
        <rFont val="Times New Roman"/>
        <family val="1"/>
      </rPr>
      <t>$38,000</t>
    </r>
    <r>
      <rPr>
        <sz val="10"/>
        <color theme="1"/>
        <rFont val="Times New Roman"/>
        <family val="1"/>
      </rPr>
      <t>-alimentación</t>
    </r>
  </si>
  <si>
    <r>
      <t>$29,200*4=</t>
    </r>
    <r>
      <rPr>
        <b/>
        <sz val="10"/>
        <color theme="1"/>
        <rFont val="Times New Roman"/>
        <family val="1"/>
      </rPr>
      <t>$116,800</t>
    </r>
  </si>
  <si>
    <r>
      <t>$696*76=</t>
    </r>
    <r>
      <rPr>
        <b/>
        <sz val="10"/>
        <color theme="1"/>
        <rFont val="Times New Roman"/>
        <family val="1"/>
      </rPr>
      <t>$52,896*2=$105,792</t>
    </r>
    <r>
      <rPr>
        <sz val="10"/>
        <color theme="1"/>
        <rFont val="Times New Roman"/>
        <family val="1"/>
      </rPr>
      <t xml:space="preserve"> Ida y regreso de cada día</t>
    </r>
  </si>
  <si>
    <r>
      <t>$696*76=</t>
    </r>
    <r>
      <rPr>
        <b/>
        <sz val="10"/>
        <color theme="1"/>
        <rFont val="Times New Roman"/>
        <family val="1"/>
      </rPr>
      <t>$52,896*4=$211,584</t>
    </r>
    <r>
      <rPr>
        <sz val="10"/>
        <color theme="1"/>
        <rFont val="Times New Roman"/>
        <family val="1"/>
      </rPr>
      <t xml:space="preserve"> Ida y regreso de cada día</t>
    </r>
  </si>
  <si>
    <r>
      <t>$696*76=</t>
    </r>
    <r>
      <rPr>
        <b/>
        <sz val="10"/>
        <color theme="1"/>
        <rFont val="Times New Roman"/>
        <family val="1"/>
      </rPr>
      <t>$52,896*3=$158,688</t>
    </r>
    <r>
      <rPr>
        <sz val="10"/>
        <color theme="1"/>
        <rFont val="Times New Roman"/>
        <family val="1"/>
      </rPr>
      <t xml:space="preserve"> Ida y regreso de cada día</t>
    </r>
  </si>
  <si>
    <t>nivel</t>
  </si>
  <si>
    <t>COMISION DE SERVICIOS EN EL INTERIOR DEL PAIS. MUNICIPIOS</t>
  </si>
  <si>
    <t>juan camilo</t>
  </si>
  <si>
    <t>sergio Arenas</t>
  </si>
  <si>
    <t>Nombre</t>
  </si>
  <si>
    <t>Fecha de Llegada</t>
  </si>
  <si>
    <t>Fecha de Salida</t>
  </si>
  <si>
    <t>Número de noches</t>
  </si>
  <si>
    <t>Noeme Sousa Rocha</t>
  </si>
  <si>
    <t>Mária Herminia Ferrari Felisberto</t>
  </si>
  <si>
    <t>Esther Luíza de Souza Lemos</t>
  </si>
  <si>
    <t xml:space="preserve">Bernardo Mançano Fernandes </t>
  </si>
  <si>
    <t>Marcos Aurelio Saquet</t>
  </si>
  <si>
    <t xml:space="preserve">Dr. Leandro Juen </t>
  </si>
  <si>
    <t>Dr. Angelo Pallini</t>
  </si>
  <si>
    <t>Dr. Sergio Escobar Solorzano</t>
  </si>
  <si>
    <t>01 de diciembre</t>
  </si>
  <si>
    <t>03 de diciembre</t>
  </si>
  <si>
    <t>30 de noviembre</t>
  </si>
  <si>
    <t>06 de diciembre</t>
  </si>
  <si>
    <t>Rafael Velloso</t>
  </si>
  <si>
    <t>29 de noviembre</t>
  </si>
  <si>
    <t>04 de diciembre</t>
  </si>
  <si>
    <t>05 de diceimbe</t>
  </si>
  <si>
    <t>05 de diciembre</t>
  </si>
  <si>
    <t>total noches</t>
  </si>
  <si>
    <t>02 de diciembre</t>
  </si>
  <si>
    <t xml:space="preserve">30 de noviembre </t>
  </si>
  <si>
    <t>Selma Maria de Azevedo Sias</t>
  </si>
  <si>
    <t xml:space="preserve"> Herbert Leopoldo de Freitas Góes</t>
  </si>
  <si>
    <t>05de diciembre</t>
  </si>
  <si>
    <t>Almuerzos</t>
  </si>
  <si>
    <t>Cena</t>
  </si>
  <si>
    <t>Valor de $30,000</t>
  </si>
  <si>
    <t xml:space="preserve">Nombre de quien viaja </t>
  </si>
  <si>
    <t>Identificación</t>
  </si>
  <si>
    <t>Relación académica con el proyecto:</t>
  </si>
  <si>
    <t>Duración del viaje (en días)</t>
  </si>
  <si>
    <t xml:space="preserve">Alojamiento y alimentación por día </t>
  </si>
  <si>
    <t xml:space="preserve">Total Alojamiento y alimentación </t>
  </si>
  <si>
    <t>Total Transporte por persona</t>
  </si>
  <si>
    <t>Total apoyo económico por persona</t>
  </si>
  <si>
    <t>Jimena Orozco Valencia</t>
  </si>
  <si>
    <t xml:space="preserve">Estudiante </t>
  </si>
  <si>
    <t>Natali del Rosario Caipe Colimba</t>
  </si>
  <si>
    <t>Evelin Alexandra Chapuel Inagan</t>
  </si>
  <si>
    <t>Leidy Tatiana Marín Sánchez</t>
  </si>
  <si>
    <t>VALOR TOTAL SALIDA</t>
  </si>
  <si>
    <t>LIQUIDACIÓN APOYO ECONÓMICO PARA VIÁTICOS DE LOS PARTICIPANTES DEL EVENTO INNTEGRA</t>
  </si>
  <si>
    <t>Nombre de quien viaja</t>
  </si>
  <si>
    <t>Relación académica con el evento</t>
  </si>
  <si>
    <t xml:space="preserve">Apoyo económico para </t>
  </si>
  <si>
    <t>alojamiento y alimentación</t>
  </si>
  <si>
    <t xml:space="preserve">(por día) </t>
  </si>
  <si>
    <t>Total, apoyo económico por persona</t>
  </si>
  <si>
    <t>(Gasolina + Peajes + alimentación)</t>
  </si>
  <si>
    <t>Lucimar Gomes Dias</t>
  </si>
  <si>
    <t>Docente</t>
  </si>
  <si>
    <t>0.5+0.5</t>
  </si>
  <si>
    <t>Francisco Pedraza</t>
  </si>
  <si>
    <t>Camilo Andrés Franco Vergara</t>
  </si>
  <si>
    <t>Contratista ODS1024</t>
  </si>
  <si>
    <t>Hellen Cristancho</t>
  </si>
  <si>
    <t>Juan David Salazar Escobar</t>
  </si>
  <si>
    <t>contratista</t>
  </si>
  <si>
    <t>Sebastián Cano</t>
  </si>
  <si>
    <t>Peajes</t>
  </si>
  <si>
    <t>Gasolina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</si>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</sst>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\ #,##0;[Red]\-&quot;$&quot;\ #,##0"/>
    <numFmt numFmtId="44" formatCode="_-&quot;$&quot;\ * #,##0.00_-;\-&quot;$&quot;\ * #,##0.00_-;_-&quot;$&quot;\ * &quot;-&quot;??_-;_-@_-"/>
    <numFmt numFmtId="164" formatCode="_-* #,##0.00_-;\-* #,##0.00_-;_-* &quot;-&quot;??_-;_-@"/>
    <numFmt numFmtId="165" formatCode="_(* #,##0.00_);_(* \(#,##0.00\);_(* &quot;-&quot;??_);_(@_)"/>
    <numFmt numFmtId="166" formatCode="&quot;$&quot;\ #,##0.00"/>
    <numFmt numFmtId="167" formatCode="&quot;$&quot;\ #,##0"/>
    <numFmt numFmtId="168" formatCode="0.000"/>
    <numFmt numFmtId="169" formatCode="0.0000"/>
    <numFmt numFmtId="170" formatCode="_-&quot;$&quot;\ * #,##0_-;\-&quot;$&quot;\ * #,##0_-;_-&quot;$&quot;\ * &quot;-&quot;_-;_-@"/>
    <numFmt numFmtId="171" formatCode="_-&quot;$&quot;\ * #,##0.00_-;\-&quot;$&quot;\ * #,##0.00_-;_-&quot;$&quot;\ * &quot;-&quot;??_-;_-@"/>
    <numFmt numFmtId="172" formatCode="_-&quot;$&quot;\ * #,##0_-;\-&quot;$&quot;\ * #,##0_-;_-&quot;$&quot;\ * &quot;-&quot;??_-;_-@_-"/>
  </numFmts>
  <fonts count="26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6"/>
      <color rgb="FFFFFFFF"/>
      <name val="Arial"/>
      <family val="2"/>
    </font>
    <font>
      <b/>
      <sz val="6"/>
      <color rgb="FFFFFFFF"/>
      <name val="Times New Roman"/>
      <family val="1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name val="Calibri"/>
      <family val="2"/>
      <scheme val="minor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7030A0"/>
        <bgColor rgb="FF7030A0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548DD4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164" fontId="1" fillId="2" borderId="1" xfId="0" applyNumberFormat="1" applyFont="1" applyFill="1" applyBorder="1"/>
    <xf numFmtId="0" fontId="1" fillId="0" borderId="2" xfId="0" applyFont="1" applyBorder="1"/>
    <xf numFmtId="165" fontId="1" fillId="2" borderId="2" xfId="0" applyNumberFormat="1" applyFont="1" applyFill="1" applyBorder="1"/>
    <xf numFmtId="0" fontId="1" fillId="3" borderId="2" xfId="0" applyFont="1" applyFill="1" applyBorder="1"/>
    <xf numFmtId="0" fontId="1" fillId="0" borderId="10" xfId="0" applyFont="1" applyBorder="1"/>
    <xf numFmtId="166" fontId="1" fillId="4" borderId="11" xfId="0" applyNumberFormat="1" applyFont="1" applyFill="1" applyBorder="1"/>
    <xf numFmtId="0" fontId="1" fillId="0" borderId="11" xfId="0" applyFont="1" applyBorder="1" applyAlignment="1">
      <alignment horizontal="center"/>
    </xf>
    <xf numFmtId="167" fontId="1" fillId="4" borderId="12" xfId="0" applyNumberFormat="1" applyFont="1" applyFill="1" applyBorder="1"/>
    <xf numFmtId="0" fontId="1" fillId="0" borderId="13" xfId="0" applyFont="1" applyBorder="1"/>
    <xf numFmtId="168" fontId="1" fillId="0" borderId="11" xfId="0" applyNumberFormat="1" applyFont="1" applyBorder="1"/>
    <xf numFmtId="169" fontId="1" fillId="0" borderId="12" xfId="0" applyNumberFormat="1" applyFont="1" applyBorder="1"/>
    <xf numFmtId="166" fontId="1" fillId="4" borderId="2" xfId="0" applyNumberFormat="1" applyFont="1" applyFill="1" applyBorder="1"/>
    <xf numFmtId="0" fontId="1" fillId="0" borderId="9" xfId="0" applyFont="1" applyBorder="1"/>
    <xf numFmtId="0" fontId="1" fillId="0" borderId="2" xfId="0" applyFont="1" applyBorder="1" applyAlignment="1">
      <alignment horizontal="center"/>
    </xf>
    <xf numFmtId="0" fontId="1" fillId="0" borderId="14" xfId="0" applyFont="1" applyBorder="1"/>
    <xf numFmtId="168" fontId="1" fillId="0" borderId="2" xfId="0" applyNumberFormat="1" applyFont="1" applyBorder="1"/>
    <xf numFmtId="169" fontId="1" fillId="0" borderId="15" xfId="0" applyNumberFormat="1" applyFont="1" applyBorder="1"/>
    <xf numFmtId="0" fontId="1" fillId="5" borderId="2" xfId="0" applyFont="1" applyFill="1" applyBorder="1"/>
    <xf numFmtId="170" fontId="1" fillId="0" borderId="0" xfId="0" applyNumberFormat="1" applyFont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4" borderId="17" xfId="0" applyFont="1" applyFill="1" applyBorder="1"/>
    <xf numFmtId="0" fontId="1" fillId="0" borderId="18" xfId="0" applyFont="1" applyBorder="1"/>
    <xf numFmtId="168" fontId="1" fillId="0" borderId="17" xfId="0" applyNumberFormat="1" applyFont="1" applyBorder="1"/>
    <xf numFmtId="166" fontId="1" fillId="0" borderId="17" xfId="0" applyNumberFormat="1" applyFont="1" applyBorder="1"/>
    <xf numFmtId="169" fontId="1" fillId="0" borderId="19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6" fontId="1" fillId="4" borderId="12" xfId="0" applyNumberFormat="1" applyFont="1" applyFill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4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8" xfId="0" applyFont="1" applyBorder="1"/>
    <xf numFmtId="171" fontId="1" fillId="0" borderId="2" xfId="0" applyNumberFormat="1" applyFont="1" applyBorder="1"/>
    <xf numFmtId="0" fontId="1" fillId="0" borderId="17" xfId="0" applyFont="1" applyBorder="1"/>
    <xf numFmtId="0" fontId="1" fillId="0" borderId="22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11" xfId="0" applyFont="1" applyBorder="1"/>
    <xf numFmtId="0" fontId="1" fillId="0" borderId="12" xfId="0" applyFont="1" applyBorder="1"/>
    <xf numFmtId="0" fontId="1" fillId="0" borderId="15" xfId="0" applyFont="1" applyBorder="1"/>
    <xf numFmtId="166" fontId="1" fillId="4" borderId="17" xfId="0" applyNumberFormat="1" applyFont="1" applyFill="1" applyBorder="1"/>
    <xf numFmtId="0" fontId="1" fillId="0" borderId="19" xfId="0" applyFont="1" applyBorder="1"/>
    <xf numFmtId="0" fontId="4" fillId="0" borderId="0" xfId="0" applyFont="1" applyAlignment="1">
      <alignment vertical="center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6" fontId="7" fillId="4" borderId="3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8" fillId="7" borderId="13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6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6" fontId="13" fillId="7" borderId="17" xfId="0" applyNumberFormat="1" applyFont="1" applyFill="1" applyBorder="1" applyAlignment="1">
      <alignment horizontal="center" vertical="center"/>
    </xf>
    <xf numFmtId="6" fontId="13" fillId="7" borderId="19" xfId="0" applyNumberFormat="1" applyFont="1" applyFill="1" applyBorder="1" applyAlignment="1">
      <alignment horizontal="center" vertical="center"/>
    </xf>
    <xf numFmtId="171" fontId="14" fillId="0" borderId="0" xfId="0" applyNumberFormat="1" applyFont="1"/>
    <xf numFmtId="0" fontId="1" fillId="0" borderId="2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center" wrapText="1"/>
    </xf>
    <xf numFmtId="15" fontId="10" fillId="0" borderId="2" xfId="0" applyNumberFormat="1" applyFont="1" applyBorder="1" applyAlignment="1">
      <alignment horizontal="left" vertical="center" wrapText="1"/>
    </xf>
    <xf numFmtId="44" fontId="16" fillId="0" borderId="0" xfId="1" applyFont="1"/>
    <xf numFmtId="44" fontId="0" fillId="0" borderId="0" xfId="1" applyFont="1"/>
    <xf numFmtId="172" fontId="0" fillId="0" borderId="0" xfId="1" applyNumberFormat="1" applyFont="1"/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6" fontId="11" fillId="0" borderId="42" xfId="0" applyNumberFormat="1" applyFont="1" applyBorder="1" applyAlignment="1">
      <alignment horizontal="center" vertical="center" wrapText="1"/>
    </xf>
    <xf numFmtId="6" fontId="11" fillId="0" borderId="43" xfId="0" applyNumberFormat="1" applyFont="1" applyBorder="1" applyAlignment="1">
      <alignment horizontal="center" vertical="center" wrapText="1"/>
    </xf>
    <xf numFmtId="3" fontId="11" fillId="0" borderId="43" xfId="0" applyNumberFormat="1" applyFont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vertical="center" wrapText="1"/>
    </xf>
    <xf numFmtId="0" fontId="7" fillId="8" borderId="47" xfId="0" applyFont="1" applyFill="1" applyBorder="1" applyAlignment="1">
      <alignment vertical="center" wrapText="1"/>
    </xf>
    <xf numFmtId="0" fontId="18" fillId="8" borderId="46" xfId="0" applyFont="1" applyFill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0" fontId="6" fillId="9" borderId="44" xfId="0" applyFont="1" applyFill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 wrapText="1"/>
    </xf>
    <xf numFmtId="0" fontId="6" fillId="8" borderId="47" xfId="0" applyFont="1" applyFill="1" applyBorder="1" applyAlignment="1">
      <alignment horizontal="center" vertical="center" wrapText="1"/>
    </xf>
    <xf numFmtId="0" fontId="7" fillId="8" borderId="44" xfId="0" applyFont="1" applyFill="1" applyBorder="1" applyAlignment="1">
      <alignment vertical="center" wrapText="1"/>
    </xf>
    <xf numFmtId="0" fontId="0" fillId="0" borderId="44" xfId="0" applyBorder="1"/>
    <xf numFmtId="0" fontId="0" fillId="0" borderId="44" xfId="0" applyBorder="1" applyAlignment="1">
      <alignment horizontal="center" vertical="center"/>
    </xf>
    <xf numFmtId="172" fontId="0" fillId="0" borderId="44" xfId="1" applyNumberFormat="1" applyFont="1" applyBorder="1" applyAlignment="1">
      <alignment horizontal="left" indent="6"/>
    </xf>
    <xf numFmtId="172" fontId="0" fillId="0" borderId="44" xfId="1" applyNumberFormat="1" applyFont="1" applyBorder="1"/>
    <xf numFmtId="0" fontId="11" fillId="0" borderId="44" xfId="0" applyFont="1" applyBorder="1" applyAlignment="1">
      <alignment horizontal="justify" vertical="center" wrapText="1"/>
    </xf>
    <xf numFmtId="6" fontId="11" fillId="0" borderId="44" xfId="0" applyNumberFormat="1" applyFont="1" applyBorder="1" applyAlignment="1">
      <alignment horizontal="center" vertical="center" wrapText="1"/>
    </xf>
    <xf numFmtId="172" fontId="11" fillId="0" borderId="44" xfId="1" applyNumberFormat="1" applyFont="1" applyBorder="1" applyAlignment="1">
      <alignment vertical="center" wrapText="1"/>
    </xf>
    <xf numFmtId="172" fontId="10" fillId="0" borderId="44" xfId="1" applyNumberFormat="1" applyFont="1" applyBorder="1" applyAlignment="1">
      <alignment vertical="center" wrapText="1"/>
    </xf>
    <xf numFmtId="6" fontId="10" fillId="0" borderId="44" xfId="0" applyNumberFormat="1" applyFont="1" applyBorder="1" applyAlignment="1">
      <alignment vertical="center" wrapText="1"/>
    </xf>
    <xf numFmtId="6" fontId="17" fillId="0" borderId="44" xfId="0" applyNumberFormat="1" applyFont="1" applyBorder="1" applyAlignment="1">
      <alignment horizontal="center" vertical="center" wrapText="1"/>
    </xf>
    <xf numFmtId="16" fontId="7" fillId="8" borderId="47" xfId="0" applyNumberFormat="1" applyFont="1" applyFill="1" applyBorder="1" applyAlignment="1">
      <alignment horizontal="left" vertical="center" wrapText="1"/>
    </xf>
    <xf numFmtId="0" fontId="21" fillId="10" borderId="52" xfId="0" applyFont="1" applyFill="1" applyBorder="1" applyAlignment="1">
      <alignment horizontal="center" vertical="center" wrapText="1"/>
    </xf>
    <xf numFmtId="0" fontId="21" fillId="10" borderId="51" xfId="0" applyFont="1" applyFill="1" applyBorder="1" applyAlignment="1">
      <alignment horizontal="center" vertical="center" wrapText="1"/>
    </xf>
    <xf numFmtId="0" fontId="21" fillId="10" borderId="52" xfId="0" applyFont="1" applyFill="1" applyBorder="1" applyAlignment="1">
      <alignment vertical="center" wrapText="1"/>
    </xf>
    <xf numFmtId="0" fontId="0" fillId="10" borderId="51" xfId="0" applyFill="1" applyBorder="1" applyAlignment="1">
      <alignment vertical="top" wrapText="1"/>
    </xf>
    <xf numFmtId="0" fontId="22" fillId="0" borderId="43" xfId="0" applyFont="1" applyBorder="1" applyAlignment="1">
      <alignment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1" xfId="0" applyFont="1" applyBorder="1" applyAlignment="1">
      <alignment vertical="center" wrapText="1"/>
    </xf>
    <xf numFmtId="6" fontId="23" fillId="0" borderId="51" xfId="0" applyNumberFormat="1" applyFont="1" applyBorder="1" applyAlignment="1">
      <alignment horizontal="center" vertical="center" wrapText="1"/>
    </xf>
    <xf numFmtId="6" fontId="23" fillId="0" borderId="51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horizontal="left" vertical="center" wrapText="1"/>
    </xf>
    <xf numFmtId="172" fontId="23" fillId="0" borderId="53" xfId="1" applyNumberFormat="1" applyFont="1" applyBorder="1" applyAlignment="1">
      <alignment horizontal="center" vertical="center" wrapText="1"/>
    </xf>
    <xf numFmtId="172" fontId="23" fillId="0" borderId="59" xfId="1" applyNumberFormat="1" applyFont="1" applyBorder="1" applyAlignment="1">
      <alignment horizontal="center" vertical="center" wrapText="1"/>
    </xf>
    <xf numFmtId="0" fontId="24" fillId="0" borderId="0" xfId="0" applyFont="1"/>
    <xf numFmtId="172" fontId="23" fillId="0" borderId="1" xfId="0" applyNumberFormat="1" applyFont="1" applyBorder="1" applyAlignment="1">
      <alignment horizontal="justify" vertical="center" wrapText="1"/>
    </xf>
    <xf numFmtId="172" fontId="23" fillId="0" borderId="58" xfId="0" applyNumberFormat="1" applyFont="1" applyBorder="1" applyAlignment="1">
      <alignment horizontal="justify" vertical="center" wrapText="1"/>
    </xf>
    <xf numFmtId="6" fontId="23" fillId="0" borderId="57" xfId="0" applyNumberFormat="1" applyFont="1" applyBorder="1" applyAlignment="1">
      <alignment vertical="center" wrapText="1"/>
    </xf>
    <xf numFmtId="6" fontId="23" fillId="0" borderId="7" xfId="0" applyNumberFormat="1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26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9" xfId="0" applyFont="1" applyBorder="1"/>
    <xf numFmtId="0" fontId="2" fillId="0" borderId="20" xfId="0" applyFont="1" applyBorder="1" applyAlignment="1">
      <alignment horizontal="center"/>
    </xf>
    <xf numFmtId="0" fontId="5" fillId="6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0" fillId="0" borderId="0" xfId="0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1" fillId="10" borderId="50" xfId="0" applyFont="1" applyFill="1" applyBorder="1" applyAlignment="1">
      <alignment horizontal="center" vertical="center" wrapText="1"/>
    </xf>
    <xf numFmtId="0" fontId="21" fillId="10" borderId="43" xfId="0" applyFont="1" applyFill="1" applyBorder="1" applyAlignment="1">
      <alignment horizontal="center" vertical="center" wrapText="1"/>
    </xf>
    <xf numFmtId="0" fontId="20" fillId="10" borderId="54" xfId="0" applyFont="1" applyFill="1" applyBorder="1" applyAlignment="1">
      <alignment horizontal="center" vertical="center" wrapText="1"/>
    </xf>
    <xf numFmtId="0" fontId="20" fillId="10" borderId="55" xfId="0" applyFont="1" applyFill="1" applyBorder="1" applyAlignment="1">
      <alignment horizontal="center" vertical="center" wrapText="1"/>
    </xf>
    <xf numFmtId="0" fontId="20" fillId="10" borderId="56" xfId="0" applyFont="1" applyFill="1" applyBorder="1" applyAlignment="1">
      <alignment horizontal="center" vertical="center" wrapText="1"/>
    </xf>
    <xf numFmtId="172" fontId="25" fillId="10" borderId="54" xfId="1" applyNumberFormat="1" applyFont="1" applyFill="1" applyBorder="1" applyAlignment="1">
      <alignment horizontal="center" vertical="center" wrapText="1"/>
    </xf>
    <xf numFmtId="172" fontId="25" fillId="10" borderId="56" xfId="1" applyNumberFormat="1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56" xfId="0" applyFont="1" applyBorder="1" applyAlignment="1">
      <alignment horizontal="center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right"/>
    </xf>
    <xf numFmtId="0" fontId="3" fillId="0" borderId="39" xfId="0" applyFont="1" applyBorder="1"/>
    <xf numFmtId="0" fontId="3" fillId="0" borderId="16" xfId="0" applyFont="1" applyBorder="1"/>
    <xf numFmtId="0" fontId="17" fillId="7" borderId="40" xfId="0" applyFont="1" applyFill="1" applyBorder="1" applyAlignment="1">
      <alignment horizontal="center" vertical="center" wrapText="1"/>
    </xf>
    <xf numFmtId="0" fontId="17" fillId="7" borderId="41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6" fillId="8" borderId="48" xfId="0" applyFont="1" applyFill="1" applyBorder="1" applyAlignment="1">
      <alignment horizontal="center" vertical="center" wrapText="1"/>
    </xf>
    <xf numFmtId="0" fontId="6" fillId="8" borderId="49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8D08D"/>
  </sheetPr>
  <dimension ref="A1:Y1000"/>
  <sheetViews>
    <sheetView tabSelected="1" zoomScale="70" zoomScaleNormal="70" workbookViewId="0">
      <selection activeCell="E10" sqref="E10"/>
    </sheetView>
  </sheetViews>
  <sheetFormatPr baseColWidth="10" defaultColWidth="14.42578125" defaultRowHeight="15" customHeight="1" x14ac:dyDescent="0.25"/>
  <cols>
    <col min="1" max="1" width="6" customWidth="1"/>
    <col min="2" max="2" width="8.5703125" customWidth="1"/>
    <col min="3" max="3" width="27.85546875" customWidth="1"/>
    <col min="4" max="4" width="10.7109375" customWidth="1"/>
    <col min="5" max="5" width="30.42578125" customWidth="1"/>
    <col min="6" max="6" width="10.7109375" customWidth="1"/>
    <col min="7" max="7" width="24.5703125" customWidth="1"/>
    <col min="8" max="8" width="19.140625" customWidth="1"/>
    <col min="9" max="9" width="18.28515625" customWidth="1"/>
    <col min="10" max="15" width="10.7109375" customWidth="1"/>
    <col min="16" max="16" width="17.85546875" customWidth="1"/>
    <col min="17" max="17" width="25.28515625" customWidth="1"/>
    <col min="18" max="18" width="19.85546875" customWidth="1"/>
    <col min="19" max="19" width="24" customWidth="1"/>
    <col min="20" max="26" width="10.7109375" customWidth="1"/>
  </cols>
  <sheetData>
    <row r="1" spans="1:25" ht="18.75" x14ac:dyDescent="0.3">
      <c r="A1" s="1"/>
      <c r="B1" s="1" t="s">
        <v>0</v>
      </c>
      <c r="C1" s="1"/>
      <c r="D1" s="1"/>
      <c r="E1" s="1"/>
      <c r="F1" s="1"/>
      <c r="G1" s="2">
        <v>1423500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5" ht="18.75" x14ac:dyDescent="0.3">
      <c r="A2" s="3"/>
      <c r="B2" s="128" t="s">
        <v>1</v>
      </c>
      <c r="C2" s="126"/>
      <c r="D2" s="126"/>
      <c r="E2" s="126"/>
      <c r="F2" s="126"/>
      <c r="G2" s="129"/>
      <c r="H2" s="1"/>
      <c r="I2" s="130" t="s">
        <v>2</v>
      </c>
      <c r="J2" s="131"/>
      <c r="K2" s="131"/>
      <c r="L2" s="131"/>
      <c r="M2" s="131"/>
      <c r="N2" s="132"/>
      <c r="O2" s="1"/>
      <c r="P2" s="1"/>
      <c r="Q2" s="133" t="s">
        <v>3</v>
      </c>
      <c r="R2" s="134"/>
      <c r="S2" s="4">
        <f>+G1</f>
        <v>1423500</v>
      </c>
    </row>
    <row r="3" spans="1:25" ht="18.75" x14ac:dyDescent="0.3">
      <c r="A3" s="5">
        <v>1</v>
      </c>
      <c r="B3" s="6" t="s">
        <v>4</v>
      </c>
      <c r="C3" s="7">
        <v>0</v>
      </c>
      <c r="D3" s="8" t="s">
        <v>5</v>
      </c>
      <c r="E3" s="7">
        <f>+L3*G1</f>
        <v>1985782.5</v>
      </c>
      <c r="F3" s="8" t="s">
        <v>4</v>
      </c>
      <c r="G3" s="9">
        <f>+N3*$G$1</f>
        <v>180072.75</v>
      </c>
      <c r="H3" s="1"/>
      <c r="I3" s="10" t="s">
        <v>4</v>
      </c>
      <c r="J3" s="11">
        <f>C3/781242</f>
        <v>0</v>
      </c>
      <c r="K3" s="8" t="s">
        <v>5</v>
      </c>
      <c r="L3" s="11">
        <v>1.395</v>
      </c>
      <c r="M3" s="8" t="s">
        <v>4</v>
      </c>
      <c r="N3" s="12">
        <v>0.1265</v>
      </c>
      <c r="O3" s="1"/>
      <c r="P3" s="1"/>
      <c r="Q3" s="3" t="s">
        <v>6</v>
      </c>
      <c r="R3" s="3">
        <v>0.23</v>
      </c>
      <c r="S3" s="13">
        <f t="shared" ref="S3:S6" si="0">+$S$2*R3</f>
        <v>327405</v>
      </c>
    </row>
    <row r="4" spans="1:25" ht="18.75" x14ac:dyDescent="0.3">
      <c r="A4" s="5">
        <v>2</v>
      </c>
      <c r="B4" s="14" t="s">
        <v>7</v>
      </c>
      <c r="C4" s="13">
        <f>+J4*G1</f>
        <v>1985782.5</v>
      </c>
      <c r="D4" s="15" t="s">
        <v>5</v>
      </c>
      <c r="E4" s="7">
        <f>+L4*G1</f>
        <v>3120312.0000000005</v>
      </c>
      <c r="F4" s="15" t="s">
        <v>4</v>
      </c>
      <c r="G4" s="9">
        <f t="shared" ref="G4:G9" si="1">+N4*$G$1</f>
        <v>246123.15</v>
      </c>
      <c r="H4" s="1"/>
      <c r="I4" s="16" t="s">
        <v>7</v>
      </c>
      <c r="J4" s="17">
        <v>1.395</v>
      </c>
      <c r="K4" s="15" t="s">
        <v>5</v>
      </c>
      <c r="L4" s="17">
        <v>2.1920000000000002</v>
      </c>
      <c r="M4" s="15" t="s">
        <v>4</v>
      </c>
      <c r="N4" s="18">
        <v>0.1729</v>
      </c>
      <c r="O4" s="1"/>
      <c r="P4" s="1"/>
      <c r="Q4" s="3" t="s">
        <v>8</v>
      </c>
      <c r="R4" s="19">
        <v>0.13800000000000001</v>
      </c>
      <c r="S4" s="13">
        <f t="shared" si="0"/>
        <v>196443.00000000003</v>
      </c>
    </row>
    <row r="5" spans="1:25" ht="18.75" x14ac:dyDescent="0.3">
      <c r="A5" s="5">
        <v>3</v>
      </c>
      <c r="B5" s="14" t="s">
        <v>7</v>
      </c>
      <c r="C5" s="13">
        <f>+J5*G1</f>
        <v>3120312.0000000005</v>
      </c>
      <c r="D5" s="15" t="s">
        <v>5</v>
      </c>
      <c r="E5" s="7">
        <f>+L5*G1</f>
        <v>4166584.5</v>
      </c>
      <c r="F5" s="15" t="s">
        <v>4</v>
      </c>
      <c r="G5" s="9">
        <f t="shared" si="1"/>
        <v>298650.3</v>
      </c>
      <c r="H5" s="1"/>
      <c r="I5" s="16" t="s">
        <v>7</v>
      </c>
      <c r="J5" s="17">
        <v>2.1920000000000002</v>
      </c>
      <c r="K5" s="15" t="s">
        <v>5</v>
      </c>
      <c r="L5" s="17">
        <v>2.927</v>
      </c>
      <c r="M5" s="15" t="s">
        <v>4</v>
      </c>
      <c r="N5" s="18">
        <v>0.20979999999999999</v>
      </c>
      <c r="O5" s="1"/>
      <c r="P5" s="1"/>
      <c r="Q5" s="3" t="s">
        <v>9</v>
      </c>
      <c r="R5" s="3">
        <v>0.06</v>
      </c>
      <c r="S5" s="13">
        <f t="shared" si="0"/>
        <v>85410</v>
      </c>
    </row>
    <row r="6" spans="1:25" ht="18.75" x14ac:dyDescent="0.3">
      <c r="A6" s="5">
        <v>4</v>
      </c>
      <c r="B6" s="14" t="s">
        <v>7</v>
      </c>
      <c r="C6" s="13">
        <f>+J6*G1</f>
        <v>4166584.5</v>
      </c>
      <c r="D6" s="15" t="s">
        <v>5</v>
      </c>
      <c r="E6" s="7">
        <f>+L6*G1</f>
        <v>5285455.5</v>
      </c>
      <c r="F6" s="15" t="s">
        <v>4</v>
      </c>
      <c r="G6" s="9">
        <f t="shared" si="1"/>
        <v>347476.35000000003</v>
      </c>
      <c r="H6" s="1"/>
      <c r="I6" s="16" t="s">
        <v>7</v>
      </c>
      <c r="J6" s="17">
        <v>2.927</v>
      </c>
      <c r="K6" s="15" t="s">
        <v>5</v>
      </c>
      <c r="L6" s="17">
        <v>3.7130000000000001</v>
      </c>
      <c r="M6" s="15" t="s">
        <v>4</v>
      </c>
      <c r="N6" s="18">
        <v>0.24410000000000001</v>
      </c>
      <c r="O6" s="1"/>
      <c r="P6" s="20"/>
      <c r="Q6" s="3" t="s">
        <v>10</v>
      </c>
      <c r="R6" s="3">
        <v>0.03</v>
      </c>
      <c r="S6" s="13">
        <f t="shared" si="0"/>
        <v>42705</v>
      </c>
    </row>
    <row r="7" spans="1:25" ht="18.75" x14ac:dyDescent="0.3">
      <c r="A7" s="5">
        <v>5</v>
      </c>
      <c r="B7" s="14" t="s">
        <v>7</v>
      </c>
      <c r="C7" s="13">
        <f>+J7*G1</f>
        <v>5285455.5</v>
      </c>
      <c r="D7" s="15" t="s">
        <v>5</v>
      </c>
      <c r="E7" s="7">
        <f>+L7*G1</f>
        <v>6382974</v>
      </c>
      <c r="F7" s="15" t="s">
        <v>4</v>
      </c>
      <c r="G7" s="9">
        <f t="shared" si="1"/>
        <v>399149.39999999997</v>
      </c>
      <c r="H7" s="1"/>
      <c r="I7" s="16" t="s">
        <v>7</v>
      </c>
      <c r="J7" s="17">
        <v>3.7130000000000001</v>
      </c>
      <c r="K7" s="15" t="s">
        <v>5</v>
      </c>
      <c r="L7" s="17">
        <v>4.484</v>
      </c>
      <c r="M7" s="15" t="s">
        <v>4</v>
      </c>
      <c r="N7" s="18">
        <v>0.28039999999999998</v>
      </c>
      <c r="O7" s="1"/>
      <c r="P7" s="20"/>
      <c r="Q7" s="1"/>
      <c r="R7" s="1"/>
      <c r="S7" s="1"/>
    </row>
    <row r="8" spans="1:25" ht="18.75" x14ac:dyDescent="0.3">
      <c r="A8" s="5">
        <v>6</v>
      </c>
      <c r="B8" s="14" t="s">
        <v>7</v>
      </c>
      <c r="C8" s="13">
        <f>+J8*G1</f>
        <v>6382974</v>
      </c>
      <c r="D8" s="15" t="s">
        <v>5</v>
      </c>
      <c r="E8" s="7">
        <f>+L8*G1</f>
        <v>9625707</v>
      </c>
      <c r="F8" s="15" t="s">
        <v>4</v>
      </c>
      <c r="G8" s="9">
        <f t="shared" si="1"/>
        <v>450395.4</v>
      </c>
      <c r="I8" s="16" t="s">
        <v>7</v>
      </c>
      <c r="J8" s="17">
        <v>4.484</v>
      </c>
      <c r="K8" s="15" t="s">
        <v>5</v>
      </c>
      <c r="L8" s="17">
        <v>6.7619999999999996</v>
      </c>
      <c r="M8" s="15" t="s">
        <v>4</v>
      </c>
      <c r="N8" s="18">
        <v>0.31640000000000001</v>
      </c>
      <c r="O8" s="1"/>
      <c r="P8" s="1"/>
      <c r="Q8" s="1"/>
      <c r="R8" s="1"/>
      <c r="S8" s="1"/>
    </row>
    <row r="9" spans="1:25" ht="18.75" x14ac:dyDescent="0.3">
      <c r="A9" s="5">
        <v>7</v>
      </c>
      <c r="B9" s="21" t="s">
        <v>7</v>
      </c>
      <c r="C9" s="13">
        <f>+J9*G1</f>
        <v>9625707</v>
      </c>
      <c r="D9" s="22"/>
      <c r="E9" s="23" t="s">
        <v>11</v>
      </c>
      <c r="F9" s="22" t="s">
        <v>4</v>
      </c>
      <c r="G9" s="9">
        <f t="shared" si="1"/>
        <v>547051.04999999993</v>
      </c>
      <c r="H9" s="1"/>
      <c r="I9" s="24" t="s">
        <v>7</v>
      </c>
      <c r="J9" s="25">
        <v>6.7619999999999996</v>
      </c>
      <c r="K9" s="22"/>
      <c r="L9" s="26" t="s">
        <v>12</v>
      </c>
      <c r="M9" s="22" t="s">
        <v>4</v>
      </c>
      <c r="N9" s="27">
        <v>0.38429999999999997</v>
      </c>
      <c r="O9" s="1"/>
      <c r="P9" s="1"/>
      <c r="R9" s="1"/>
      <c r="S9" s="28"/>
    </row>
    <row r="10" spans="1:25" ht="18.7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29"/>
      <c r="L10" s="1"/>
      <c r="M10" s="1"/>
      <c r="N10" s="1"/>
      <c r="O10" s="1"/>
      <c r="P10" s="1"/>
      <c r="R10" s="1"/>
      <c r="S10" s="1"/>
      <c r="T10" s="1"/>
      <c r="U10" s="1"/>
      <c r="V10" s="1"/>
      <c r="W10" s="1"/>
    </row>
    <row r="11" spans="1:25" ht="18.7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29"/>
      <c r="L11" s="1"/>
      <c r="M11" s="1"/>
      <c r="N11" s="1"/>
      <c r="O11" s="1"/>
      <c r="P11" s="1"/>
      <c r="R11" s="1"/>
      <c r="S11" s="1"/>
      <c r="T11" s="1"/>
      <c r="U11" s="1"/>
      <c r="V11" s="1"/>
      <c r="W11" s="1"/>
    </row>
    <row r="12" spans="1:25" ht="18.75" x14ac:dyDescent="0.3">
      <c r="A12" s="5" t="s">
        <v>107</v>
      </c>
      <c r="B12" s="135" t="s">
        <v>108</v>
      </c>
      <c r="C12" s="126"/>
      <c r="D12" s="126"/>
      <c r="E12" s="126"/>
      <c r="F12" s="126"/>
      <c r="G12" s="129"/>
      <c r="H12" s="1"/>
      <c r="I12" s="130" t="s">
        <v>2</v>
      </c>
      <c r="J12" s="131"/>
      <c r="K12" s="131"/>
      <c r="L12" s="131"/>
      <c r="M12" s="131"/>
      <c r="N12" s="132"/>
      <c r="O12" s="1"/>
    </row>
    <row r="13" spans="1:25" ht="18.75" x14ac:dyDescent="0.3">
      <c r="A13" s="5">
        <v>1</v>
      </c>
      <c r="B13" s="6" t="s">
        <v>4</v>
      </c>
      <c r="C13" s="7">
        <v>0</v>
      </c>
      <c r="D13" s="8" t="s">
        <v>5</v>
      </c>
      <c r="E13" s="7">
        <f>+L13*G1</f>
        <v>1985782.5</v>
      </c>
      <c r="F13" s="8" t="s">
        <v>4</v>
      </c>
      <c r="G13" s="30">
        <f t="shared" ref="G13:G17" si="2">+N13*$G$1</f>
        <v>108043.65</v>
      </c>
      <c r="H13" s="1"/>
      <c r="I13" s="10" t="s">
        <v>4</v>
      </c>
      <c r="J13" s="11">
        <v>0</v>
      </c>
      <c r="K13" s="8" t="s">
        <v>5</v>
      </c>
      <c r="L13" s="11">
        <v>1.395</v>
      </c>
      <c r="M13" s="8" t="s">
        <v>4</v>
      </c>
      <c r="N13" s="12">
        <v>7.5899999999999995E-2</v>
      </c>
      <c r="O13" s="1"/>
      <c r="Q13" s="31" t="s">
        <v>13</v>
      </c>
      <c r="R13" s="32" t="s">
        <v>14</v>
      </c>
      <c r="S13" s="32" t="s">
        <v>15</v>
      </c>
      <c r="T13" s="32" t="s">
        <v>16</v>
      </c>
      <c r="U13" s="32" t="s">
        <v>17</v>
      </c>
      <c r="V13" s="32" t="s">
        <v>18</v>
      </c>
      <c r="W13" s="32" t="s">
        <v>19</v>
      </c>
      <c r="X13" s="33" t="s">
        <v>20</v>
      </c>
      <c r="Y13" s="34" t="s">
        <v>21</v>
      </c>
    </row>
    <row r="14" spans="1:25" ht="18.75" x14ac:dyDescent="0.3">
      <c r="A14" s="5">
        <v>2</v>
      </c>
      <c r="B14" s="14" t="s">
        <v>7</v>
      </c>
      <c r="C14" s="13">
        <f>+J14*G1</f>
        <v>1985782.5</v>
      </c>
      <c r="D14" s="15" t="s">
        <v>5</v>
      </c>
      <c r="E14" s="7">
        <f>+L14*G1</f>
        <v>3120312.0000000005</v>
      </c>
      <c r="F14" s="15" t="s">
        <v>4</v>
      </c>
      <c r="G14" s="30">
        <f t="shared" si="2"/>
        <v>147616.95000000001</v>
      </c>
      <c r="H14" s="1"/>
      <c r="I14" s="16" t="s">
        <v>7</v>
      </c>
      <c r="J14" s="17">
        <v>1.395</v>
      </c>
      <c r="K14" s="15" t="s">
        <v>5</v>
      </c>
      <c r="L14" s="17">
        <v>2.1920000000000002</v>
      </c>
      <c r="M14" s="15" t="s">
        <v>4</v>
      </c>
      <c r="N14" s="18">
        <v>0.1037</v>
      </c>
      <c r="O14" s="1"/>
      <c r="Q14" s="35" t="s">
        <v>22</v>
      </c>
      <c r="R14" s="36">
        <v>3</v>
      </c>
      <c r="S14" s="36">
        <v>1.5</v>
      </c>
      <c r="T14" s="36"/>
      <c r="U14" s="36"/>
      <c r="V14" s="3"/>
      <c r="W14" s="3">
        <f t="shared" ref="W14:W18" si="3">+($W$2*R14)*T14</f>
        <v>0</v>
      </c>
      <c r="X14" s="37">
        <f t="shared" ref="X14:X18" si="4">+($W$2*S14)*V14</f>
        <v>0</v>
      </c>
      <c r="Y14" s="38"/>
    </row>
    <row r="15" spans="1:25" ht="18.75" x14ac:dyDescent="0.3">
      <c r="A15" s="5">
        <v>3</v>
      </c>
      <c r="B15" s="14" t="s">
        <v>7</v>
      </c>
      <c r="C15" s="13">
        <f>+J15*G1</f>
        <v>3120312.0000000005</v>
      </c>
      <c r="D15" s="15" t="s">
        <v>5</v>
      </c>
      <c r="E15" s="7">
        <f>+L15*G1</f>
        <v>4166584.5</v>
      </c>
      <c r="F15" s="15" t="s">
        <v>4</v>
      </c>
      <c r="G15" s="30">
        <f t="shared" si="2"/>
        <v>179218.65000000002</v>
      </c>
      <c r="H15" s="1"/>
      <c r="I15" s="16" t="s">
        <v>7</v>
      </c>
      <c r="J15" s="17">
        <v>2.1920000000000002</v>
      </c>
      <c r="K15" s="15" t="s">
        <v>5</v>
      </c>
      <c r="L15" s="17">
        <v>2.927</v>
      </c>
      <c r="M15" s="15" t="s">
        <v>4</v>
      </c>
      <c r="N15" s="18">
        <v>0.12590000000000001</v>
      </c>
      <c r="O15" s="1"/>
      <c r="Q15" s="16" t="s">
        <v>23</v>
      </c>
      <c r="R15" s="3">
        <v>5</v>
      </c>
      <c r="S15" s="3">
        <v>2.5</v>
      </c>
      <c r="T15" s="3"/>
      <c r="U15" s="3"/>
      <c r="V15" s="3"/>
      <c r="W15" s="3">
        <f t="shared" si="3"/>
        <v>0</v>
      </c>
      <c r="X15" s="37">
        <f t="shared" si="4"/>
        <v>0</v>
      </c>
      <c r="Y15" s="38"/>
    </row>
    <row r="16" spans="1:25" ht="18.75" x14ac:dyDescent="0.3">
      <c r="A16" s="5">
        <v>4</v>
      </c>
      <c r="B16" s="14" t="s">
        <v>7</v>
      </c>
      <c r="C16" s="13">
        <f>+J16*G1</f>
        <v>4166584.5</v>
      </c>
      <c r="D16" s="15" t="s">
        <v>5</v>
      </c>
      <c r="E16" s="7">
        <f>+L16*G1</f>
        <v>5285455.5</v>
      </c>
      <c r="F16" s="15" t="s">
        <v>4</v>
      </c>
      <c r="G16" s="30">
        <f t="shared" si="2"/>
        <v>208542.75</v>
      </c>
      <c r="H16" s="1"/>
      <c r="I16" s="16" t="s">
        <v>7</v>
      </c>
      <c r="J16" s="17">
        <v>2.927</v>
      </c>
      <c r="K16" s="15" t="s">
        <v>5</v>
      </c>
      <c r="L16" s="17">
        <v>3.7130000000000001</v>
      </c>
      <c r="M16" s="15" t="s">
        <v>4</v>
      </c>
      <c r="N16" s="18">
        <v>0.14649999999999999</v>
      </c>
      <c r="O16" s="1"/>
      <c r="Q16" s="16" t="s">
        <v>24</v>
      </c>
      <c r="R16" s="3">
        <v>5</v>
      </c>
      <c r="S16" s="3">
        <v>2.5</v>
      </c>
      <c r="T16" s="3"/>
      <c r="U16" s="3"/>
      <c r="V16" s="3"/>
      <c r="W16" s="3">
        <f t="shared" si="3"/>
        <v>0</v>
      </c>
      <c r="X16" s="37">
        <f t="shared" si="4"/>
        <v>0</v>
      </c>
      <c r="Y16" s="38"/>
    </row>
    <row r="17" spans="1:25" ht="18.75" x14ac:dyDescent="0.3">
      <c r="A17" s="5">
        <v>5</v>
      </c>
      <c r="B17" s="14" t="s">
        <v>7</v>
      </c>
      <c r="C17" s="13">
        <f>+J17*G1</f>
        <v>5285455.5</v>
      </c>
      <c r="D17" s="15" t="s">
        <v>5</v>
      </c>
      <c r="E17" s="7">
        <f>+L17*G1</f>
        <v>6382974</v>
      </c>
      <c r="F17" s="15" t="s">
        <v>4</v>
      </c>
      <c r="G17" s="30">
        <f t="shared" si="2"/>
        <v>239575.05000000002</v>
      </c>
      <c r="H17" s="1" t="s">
        <v>110</v>
      </c>
      <c r="I17" s="16" t="s">
        <v>7</v>
      </c>
      <c r="J17" s="17">
        <v>3.7130000000000001</v>
      </c>
      <c r="K17" s="15" t="s">
        <v>5</v>
      </c>
      <c r="L17" s="17">
        <v>4.484</v>
      </c>
      <c r="M17" s="15" t="s">
        <v>4</v>
      </c>
      <c r="N17" s="18">
        <v>0.16830000000000001</v>
      </c>
      <c r="O17" s="1"/>
      <c r="Q17" s="16" t="s">
        <v>25</v>
      </c>
      <c r="R17" s="3">
        <v>7</v>
      </c>
      <c r="S17" s="3">
        <v>3.5</v>
      </c>
      <c r="T17" s="3"/>
      <c r="U17" s="3"/>
      <c r="V17" s="3"/>
      <c r="W17" s="3">
        <f t="shared" si="3"/>
        <v>0</v>
      </c>
      <c r="X17" s="37">
        <f t="shared" si="4"/>
        <v>0</v>
      </c>
      <c r="Y17" s="38">
        <f t="shared" ref="Y17:Y18" si="5">+W17+X17</f>
        <v>0</v>
      </c>
    </row>
    <row r="18" spans="1:25" ht="18.75" x14ac:dyDescent="0.3">
      <c r="A18" s="5">
        <v>6</v>
      </c>
      <c r="B18" s="14" t="s">
        <v>7</v>
      </c>
      <c r="C18" s="13">
        <f>+J18*G1</f>
        <v>6382974</v>
      </c>
      <c r="D18" s="15" t="s">
        <v>5</v>
      </c>
      <c r="E18" s="7">
        <f>+L18*G1</f>
        <v>9625707</v>
      </c>
      <c r="F18" s="15" t="s">
        <v>4</v>
      </c>
      <c r="G18" s="30">
        <f>+N18*$G$1</f>
        <v>284415.3</v>
      </c>
      <c r="H18" s="1" t="s">
        <v>109</v>
      </c>
      <c r="I18" s="16" t="s">
        <v>7</v>
      </c>
      <c r="J18" s="17">
        <v>4.484</v>
      </c>
      <c r="K18" s="15" t="s">
        <v>5</v>
      </c>
      <c r="L18" s="17">
        <v>6.7619999999999996</v>
      </c>
      <c r="M18" s="15" t="s">
        <v>4</v>
      </c>
      <c r="N18" s="18">
        <v>0.19980000000000001</v>
      </c>
      <c r="O18" s="1"/>
      <c r="Q18" s="24" t="s">
        <v>26</v>
      </c>
      <c r="R18" s="39">
        <v>9</v>
      </c>
      <c r="S18" s="39">
        <v>4.5</v>
      </c>
      <c r="T18" s="39"/>
      <c r="U18" s="39"/>
      <c r="V18" s="39"/>
      <c r="W18" s="39">
        <f t="shared" si="3"/>
        <v>0</v>
      </c>
      <c r="X18" s="37">
        <f t="shared" si="4"/>
        <v>0</v>
      </c>
      <c r="Y18" s="38">
        <f t="shared" si="5"/>
        <v>0</v>
      </c>
    </row>
    <row r="19" spans="1:25" ht="18.75" x14ac:dyDescent="0.3">
      <c r="A19" s="5">
        <v>7</v>
      </c>
      <c r="B19" s="21" t="s">
        <v>7</v>
      </c>
      <c r="C19" s="13">
        <f>+J19*G1</f>
        <v>9625707</v>
      </c>
      <c r="D19" s="22"/>
      <c r="E19" s="23" t="s">
        <v>11</v>
      </c>
      <c r="F19" s="22" t="s">
        <v>4</v>
      </c>
      <c r="G19" s="30">
        <f>+N19*$G$1</f>
        <v>328259.09999999998</v>
      </c>
      <c r="H19" s="1"/>
      <c r="I19" s="24" t="s">
        <v>7</v>
      </c>
      <c r="J19" s="25">
        <v>6.7619999999999996</v>
      </c>
      <c r="K19" s="22"/>
      <c r="L19" s="26" t="s">
        <v>12</v>
      </c>
      <c r="M19" s="22" t="s">
        <v>4</v>
      </c>
      <c r="N19" s="27">
        <v>0.2306</v>
      </c>
      <c r="O19" s="1"/>
      <c r="P19" s="1"/>
      <c r="Q19" s="1"/>
      <c r="R19" s="1"/>
      <c r="S19" s="1"/>
    </row>
    <row r="20" spans="1:25" ht="18.7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25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5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5" ht="100.5" customHeight="1" x14ac:dyDescent="0.3">
      <c r="A23" s="1"/>
      <c r="B23" s="125" t="s">
        <v>27</v>
      </c>
      <c r="C23" s="126"/>
      <c r="D23" s="126"/>
      <c r="E23" s="126"/>
      <c r="F23" s="127"/>
      <c r="G23" s="75" t="s">
        <v>28</v>
      </c>
      <c r="H23" s="75" t="s">
        <v>29</v>
      </c>
      <c r="I23" s="76" t="s">
        <v>30</v>
      </c>
      <c r="J23" s="1"/>
      <c r="K23" s="125" t="s">
        <v>27</v>
      </c>
      <c r="L23" s="126"/>
      <c r="M23" s="126"/>
      <c r="N23" s="126"/>
      <c r="O23" s="127"/>
      <c r="P23" s="69" t="s">
        <v>28</v>
      </c>
      <c r="Q23" s="40" t="s">
        <v>29</v>
      </c>
      <c r="R23" s="41" t="s">
        <v>30</v>
      </c>
      <c r="S23" s="1"/>
    </row>
    <row r="24" spans="1:25" ht="15.75" customHeight="1" x14ac:dyDescent="0.3">
      <c r="A24" s="5">
        <v>1</v>
      </c>
      <c r="B24" s="10" t="s">
        <v>4</v>
      </c>
      <c r="C24" s="7">
        <v>0</v>
      </c>
      <c r="D24" s="8" t="s">
        <v>5</v>
      </c>
      <c r="E24" s="7">
        <f t="shared" ref="E24:E29" si="6">+N24*$G$1</f>
        <v>1985782.5</v>
      </c>
      <c r="F24" s="8" t="s">
        <v>4</v>
      </c>
      <c r="G24" s="77">
        <v>80</v>
      </c>
      <c r="H24" s="77">
        <v>100</v>
      </c>
      <c r="I24" s="78">
        <v>140</v>
      </c>
      <c r="J24" s="1"/>
      <c r="K24" s="10" t="s">
        <v>4</v>
      </c>
      <c r="L24" s="11">
        <v>0</v>
      </c>
      <c r="M24" s="8" t="s">
        <v>5</v>
      </c>
      <c r="N24" s="11">
        <v>1.395</v>
      </c>
      <c r="O24" s="8" t="s">
        <v>4</v>
      </c>
      <c r="P24" s="42">
        <v>80</v>
      </c>
      <c r="Q24" s="42">
        <v>100</v>
      </c>
      <c r="R24" s="43">
        <v>140</v>
      </c>
      <c r="S24" s="1"/>
    </row>
    <row r="25" spans="1:25" ht="15.75" customHeight="1" x14ac:dyDescent="0.3">
      <c r="A25" s="5">
        <v>2</v>
      </c>
      <c r="B25" s="16" t="s">
        <v>7</v>
      </c>
      <c r="C25" s="13">
        <f>+L25*G1</f>
        <v>1985782.5</v>
      </c>
      <c r="D25" s="15" t="s">
        <v>5</v>
      </c>
      <c r="E25" s="7">
        <f t="shared" si="6"/>
        <v>3120312.0000000005</v>
      </c>
      <c r="F25" s="15" t="s">
        <v>4</v>
      </c>
      <c r="G25" s="79">
        <v>110</v>
      </c>
      <c r="H25" s="79">
        <v>150</v>
      </c>
      <c r="I25" s="80">
        <v>220</v>
      </c>
      <c r="J25" s="1"/>
      <c r="K25" s="16" t="s">
        <v>7</v>
      </c>
      <c r="L25" s="17">
        <v>1.395</v>
      </c>
      <c r="M25" s="15" t="s">
        <v>5</v>
      </c>
      <c r="N25" s="17">
        <v>2.1920000000000002</v>
      </c>
      <c r="O25" s="15" t="s">
        <v>4</v>
      </c>
      <c r="P25" s="3">
        <v>110</v>
      </c>
      <c r="Q25" s="3">
        <v>150</v>
      </c>
      <c r="R25" s="44">
        <v>220</v>
      </c>
      <c r="S25" s="1"/>
    </row>
    <row r="26" spans="1:25" ht="15.75" customHeight="1" x14ac:dyDescent="0.3">
      <c r="A26" s="5">
        <v>3</v>
      </c>
      <c r="B26" s="16" t="s">
        <v>7</v>
      </c>
      <c r="C26" s="13">
        <f>+L26*G1</f>
        <v>3120312.0000000005</v>
      </c>
      <c r="D26" s="15" t="s">
        <v>5</v>
      </c>
      <c r="E26" s="7">
        <f t="shared" si="6"/>
        <v>4166584.5</v>
      </c>
      <c r="F26" s="15" t="s">
        <v>4</v>
      </c>
      <c r="G26" s="79">
        <v>140</v>
      </c>
      <c r="H26" s="79">
        <v>200</v>
      </c>
      <c r="I26" s="80">
        <v>300</v>
      </c>
      <c r="J26" s="1"/>
      <c r="K26" s="16" t="s">
        <v>7</v>
      </c>
      <c r="L26" s="17">
        <v>2.1920000000000002</v>
      </c>
      <c r="M26" s="15" t="s">
        <v>5</v>
      </c>
      <c r="N26" s="17">
        <v>2.927</v>
      </c>
      <c r="O26" s="15" t="s">
        <v>4</v>
      </c>
      <c r="P26" s="3">
        <v>140</v>
      </c>
      <c r="Q26" s="3">
        <v>200</v>
      </c>
      <c r="R26" s="44">
        <v>300</v>
      </c>
      <c r="S26" s="1"/>
    </row>
    <row r="27" spans="1:25" ht="15.75" customHeight="1" x14ac:dyDescent="0.3">
      <c r="A27" s="5">
        <v>4</v>
      </c>
      <c r="B27" s="16" t="s">
        <v>7</v>
      </c>
      <c r="C27" s="13">
        <f>+L27*G1</f>
        <v>4166584.5</v>
      </c>
      <c r="D27" s="15" t="s">
        <v>5</v>
      </c>
      <c r="E27" s="7">
        <f t="shared" si="6"/>
        <v>5285455.5</v>
      </c>
      <c r="F27" s="15" t="s">
        <v>4</v>
      </c>
      <c r="G27" s="79">
        <v>150</v>
      </c>
      <c r="H27" s="79">
        <v>210</v>
      </c>
      <c r="I27" s="80">
        <v>320</v>
      </c>
      <c r="J27" s="1"/>
      <c r="K27" s="16" t="s">
        <v>7</v>
      </c>
      <c r="L27" s="17">
        <v>2.927</v>
      </c>
      <c r="M27" s="15" t="s">
        <v>5</v>
      </c>
      <c r="N27" s="17">
        <v>3.7130000000000001</v>
      </c>
      <c r="O27" s="15" t="s">
        <v>4</v>
      </c>
      <c r="P27" s="3">
        <v>150</v>
      </c>
      <c r="Q27" s="3">
        <v>210</v>
      </c>
      <c r="R27" s="44">
        <v>320</v>
      </c>
      <c r="S27" s="1"/>
    </row>
    <row r="28" spans="1:25" ht="15.75" customHeight="1" x14ac:dyDescent="0.3">
      <c r="A28" s="5">
        <v>5</v>
      </c>
      <c r="B28" s="16" t="s">
        <v>7</v>
      </c>
      <c r="C28" s="13">
        <f>+L28*G1</f>
        <v>5285455.5</v>
      </c>
      <c r="D28" s="15" t="s">
        <v>5</v>
      </c>
      <c r="E28" s="7">
        <f t="shared" si="6"/>
        <v>6382974</v>
      </c>
      <c r="F28" s="15" t="s">
        <v>4</v>
      </c>
      <c r="G28" s="79">
        <v>160</v>
      </c>
      <c r="H28" s="79">
        <v>240</v>
      </c>
      <c r="I28" s="80">
        <v>350</v>
      </c>
      <c r="J28" s="1"/>
      <c r="K28" s="16" t="s">
        <v>7</v>
      </c>
      <c r="L28" s="17">
        <v>3.7130000000000001</v>
      </c>
      <c r="M28" s="15" t="s">
        <v>5</v>
      </c>
      <c r="N28" s="17">
        <v>4.484</v>
      </c>
      <c r="O28" s="15" t="s">
        <v>4</v>
      </c>
      <c r="P28" s="3">
        <v>160</v>
      </c>
      <c r="Q28" s="3">
        <v>240</v>
      </c>
      <c r="R28" s="44">
        <v>350</v>
      </c>
      <c r="S28" s="1"/>
    </row>
    <row r="29" spans="1:25" ht="15.75" customHeight="1" x14ac:dyDescent="0.3">
      <c r="A29" s="5">
        <v>6</v>
      </c>
      <c r="B29" s="16" t="s">
        <v>7</v>
      </c>
      <c r="C29" s="13">
        <f>+L29*G1</f>
        <v>6382974</v>
      </c>
      <c r="D29" s="15" t="s">
        <v>5</v>
      </c>
      <c r="E29" s="7">
        <f t="shared" si="6"/>
        <v>9625707</v>
      </c>
      <c r="F29" s="15" t="s">
        <v>4</v>
      </c>
      <c r="G29" s="79">
        <v>170</v>
      </c>
      <c r="H29" s="79">
        <v>250</v>
      </c>
      <c r="I29" s="80">
        <v>360</v>
      </c>
      <c r="J29" s="1"/>
      <c r="K29" s="16" t="s">
        <v>7</v>
      </c>
      <c r="L29" s="17">
        <v>4.484</v>
      </c>
      <c r="M29" s="15" t="s">
        <v>5</v>
      </c>
      <c r="N29" s="17">
        <v>6.7619999999999996</v>
      </c>
      <c r="O29" s="15" t="s">
        <v>4</v>
      </c>
      <c r="P29" s="3">
        <v>170</v>
      </c>
      <c r="Q29" s="3">
        <v>250</v>
      </c>
      <c r="R29" s="44">
        <v>360</v>
      </c>
      <c r="S29" s="1"/>
    </row>
    <row r="30" spans="1:25" ht="15.75" customHeight="1" x14ac:dyDescent="0.3">
      <c r="A30" s="5">
        <v>7</v>
      </c>
      <c r="B30" s="24" t="s">
        <v>7</v>
      </c>
      <c r="C30" s="45">
        <f>+E29</f>
        <v>9625707</v>
      </c>
      <c r="D30" s="22"/>
      <c r="E30" s="23" t="s">
        <v>11</v>
      </c>
      <c r="F30" s="22" t="s">
        <v>4</v>
      </c>
      <c r="G30" s="81">
        <v>180</v>
      </c>
      <c r="H30" s="81">
        <v>260</v>
      </c>
      <c r="I30" s="82">
        <v>370</v>
      </c>
      <c r="J30" s="1"/>
      <c r="K30" s="24" t="s">
        <v>7</v>
      </c>
      <c r="L30" s="25">
        <v>6.7619999999999996</v>
      </c>
      <c r="M30" s="22"/>
      <c r="N30" s="25" t="s">
        <v>12</v>
      </c>
      <c r="O30" s="22" t="s">
        <v>4</v>
      </c>
      <c r="P30" s="39">
        <v>180</v>
      </c>
      <c r="Q30" s="39">
        <v>260</v>
      </c>
      <c r="R30" s="46">
        <v>370</v>
      </c>
      <c r="S30" s="1"/>
    </row>
    <row r="31" spans="1:25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B23:F23"/>
    <mergeCell ref="K23:O23"/>
    <mergeCell ref="B2:G2"/>
    <mergeCell ref="I2:N2"/>
    <mergeCell ref="Q2:R2"/>
    <mergeCell ref="B12:G12"/>
    <mergeCell ref="I12:N12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CC2E5"/>
  </sheetPr>
  <dimension ref="A1:Z1000"/>
  <sheetViews>
    <sheetView workbookViewId="0">
      <pane ySplit="4" topLeftCell="A19" activePane="bottomLeft" state="frozen"/>
      <selection pane="bottomLeft" activeCell="C47" sqref="C47"/>
    </sheetView>
  </sheetViews>
  <sheetFormatPr baseColWidth="10" defaultColWidth="14.42578125" defaultRowHeight="15" customHeight="1" x14ac:dyDescent="0.25"/>
  <cols>
    <col min="1" max="1" width="6.85546875" customWidth="1"/>
    <col min="2" max="2" width="24.5703125" customWidth="1"/>
    <col min="3" max="3" width="15.28515625" customWidth="1"/>
    <col min="4" max="4" width="29.42578125" customWidth="1"/>
    <col min="5" max="5" width="17.42578125" customWidth="1"/>
    <col min="6" max="6" width="21.42578125" customWidth="1"/>
    <col min="7" max="7" width="5" customWidth="1"/>
    <col min="8" max="8" width="9" customWidth="1"/>
    <col min="9" max="9" width="7.140625" customWidth="1"/>
    <col min="10" max="26" width="10.7109375" customWidth="1"/>
  </cols>
  <sheetData>
    <row r="1" spans="1:26" ht="15" customHeight="1" x14ac:dyDescent="0.25">
      <c r="A1" s="47"/>
      <c r="B1" s="136" t="s">
        <v>31</v>
      </c>
      <c r="C1" s="137"/>
      <c r="D1" s="137"/>
      <c r="E1" s="138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12.75" customHeight="1" x14ac:dyDescent="0.25">
      <c r="A2" s="47"/>
      <c r="B2" s="139"/>
      <c r="C2" s="140"/>
      <c r="D2" s="140"/>
      <c r="E2" s="141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12.75" customHeight="1" x14ac:dyDescent="0.25">
      <c r="A3" s="47"/>
      <c r="B3" s="142"/>
      <c r="C3" s="143"/>
      <c r="D3" s="143"/>
      <c r="E3" s="144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27" customHeight="1" x14ac:dyDescent="0.25">
      <c r="A4" s="47"/>
      <c r="B4" s="48" t="s">
        <v>32</v>
      </c>
      <c r="C4" s="49" t="s">
        <v>33</v>
      </c>
      <c r="D4" s="49" t="s">
        <v>34</v>
      </c>
      <c r="E4" s="49" t="s">
        <v>35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2.75" customHeight="1" x14ac:dyDescent="0.25">
      <c r="A5" s="47"/>
      <c r="B5" s="50" t="s">
        <v>36</v>
      </c>
      <c r="C5" s="51">
        <v>156</v>
      </c>
      <c r="D5" s="52">
        <v>0</v>
      </c>
      <c r="E5" s="51">
        <v>0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12.75" customHeight="1" x14ac:dyDescent="0.25">
      <c r="A6" s="47"/>
      <c r="B6" s="50" t="s">
        <v>37</v>
      </c>
      <c r="C6" s="51">
        <v>199</v>
      </c>
      <c r="D6" s="52">
        <v>39700</v>
      </c>
      <c r="E6" s="51">
        <v>3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12.75" customHeight="1" x14ac:dyDescent="0.25">
      <c r="A7" s="47"/>
      <c r="B7" s="50" t="s">
        <v>38</v>
      </c>
      <c r="C7" s="51">
        <v>70</v>
      </c>
      <c r="D7" s="52">
        <v>14600</v>
      </c>
      <c r="E7" s="51">
        <v>1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12.75" customHeight="1" x14ac:dyDescent="0.25">
      <c r="A8" s="47"/>
      <c r="B8" s="50" t="s">
        <v>39</v>
      </c>
      <c r="C8" s="51">
        <v>49</v>
      </c>
      <c r="D8" s="52">
        <v>0</v>
      </c>
      <c r="E8" s="51">
        <v>0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12.75" customHeight="1" x14ac:dyDescent="0.25">
      <c r="A9" s="47"/>
      <c r="B9" s="50" t="s">
        <v>40</v>
      </c>
      <c r="C9" s="51">
        <v>66</v>
      </c>
      <c r="D9" s="52">
        <v>14600</v>
      </c>
      <c r="E9" s="51">
        <v>1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2.75" customHeight="1" x14ac:dyDescent="0.25">
      <c r="A10" s="47"/>
      <c r="B10" s="50" t="s">
        <v>41</v>
      </c>
      <c r="C10" s="51">
        <v>23</v>
      </c>
      <c r="D10" s="52">
        <v>14600</v>
      </c>
      <c r="E10" s="51">
        <v>1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2.75" customHeight="1" x14ac:dyDescent="0.25">
      <c r="A11" s="47"/>
      <c r="B11" s="50" t="s">
        <v>42</v>
      </c>
      <c r="C11" s="51">
        <v>46</v>
      </c>
      <c r="D11" s="52">
        <v>0</v>
      </c>
      <c r="E11" s="51">
        <v>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2.75" customHeight="1" x14ac:dyDescent="0.25">
      <c r="A12" s="47"/>
      <c r="B12" s="50" t="s">
        <v>43</v>
      </c>
      <c r="C12" s="51">
        <v>168</v>
      </c>
      <c r="D12" s="52">
        <v>13700</v>
      </c>
      <c r="E12" s="51">
        <v>1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12.75" customHeight="1" x14ac:dyDescent="0.25">
      <c r="A13" s="47"/>
      <c r="B13" s="50" t="s">
        <v>44</v>
      </c>
      <c r="C13" s="51">
        <v>85</v>
      </c>
      <c r="D13" s="52">
        <v>14600</v>
      </c>
      <c r="E13" s="51">
        <v>1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2.75" customHeight="1" x14ac:dyDescent="0.25">
      <c r="A14" s="47"/>
      <c r="B14" s="50" t="s">
        <v>45</v>
      </c>
      <c r="C14" s="51">
        <v>106</v>
      </c>
      <c r="D14" s="52">
        <v>0</v>
      </c>
      <c r="E14" s="51">
        <v>0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2.75" customHeight="1" x14ac:dyDescent="0.25">
      <c r="A15" s="47"/>
      <c r="B15" s="50" t="s">
        <v>46</v>
      </c>
      <c r="C15" s="51">
        <v>82</v>
      </c>
      <c r="D15" s="52">
        <v>0</v>
      </c>
      <c r="E15" s="51">
        <v>0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2.75" customHeight="1" x14ac:dyDescent="0.25">
      <c r="A16" s="47"/>
      <c r="B16" s="50" t="s">
        <v>47</v>
      </c>
      <c r="C16" s="51">
        <v>86</v>
      </c>
      <c r="D16" s="52">
        <v>39700</v>
      </c>
      <c r="E16" s="51">
        <v>3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12.75" customHeight="1" x14ac:dyDescent="0.25">
      <c r="A17" s="47"/>
      <c r="B17" s="50" t="s">
        <v>48</v>
      </c>
      <c r="C17" s="51">
        <v>131</v>
      </c>
      <c r="D17" s="52">
        <v>0</v>
      </c>
      <c r="E17" s="51">
        <v>0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12.75" customHeight="1" x14ac:dyDescent="0.25">
      <c r="A18" s="47"/>
      <c r="B18" s="50" t="s">
        <v>49</v>
      </c>
      <c r="C18" s="51">
        <v>116</v>
      </c>
      <c r="D18" s="52">
        <v>0</v>
      </c>
      <c r="E18" s="51">
        <v>0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12.75" customHeight="1" x14ac:dyDescent="0.25">
      <c r="A19" s="47"/>
      <c r="B19" s="50" t="s">
        <v>50</v>
      </c>
      <c r="C19" s="51">
        <v>19</v>
      </c>
      <c r="D19" s="52">
        <v>0</v>
      </c>
      <c r="E19" s="51">
        <v>0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12.75" customHeight="1" x14ac:dyDescent="0.25">
      <c r="A20" s="47"/>
      <c r="B20" s="50" t="s">
        <v>51</v>
      </c>
      <c r="C20" s="51">
        <v>212</v>
      </c>
      <c r="D20" s="52">
        <v>13700</v>
      </c>
      <c r="E20" s="51">
        <v>1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12.75" customHeight="1" x14ac:dyDescent="0.25">
      <c r="A21" s="47"/>
      <c r="B21" s="50" t="s">
        <v>52</v>
      </c>
      <c r="C21" s="51">
        <v>103</v>
      </c>
      <c r="D21" s="52">
        <v>0</v>
      </c>
      <c r="E21" s="51">
        <v>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12.75" customHeight="1" x14ac:dyDescent="0.25">
      <c r="A22" s="47"/>
      <c r="B22" s="50" t="s">
        <v>53</v>
      </c>
      <c r="C22" s="51">
        <v>28</v>
      </c>
      <c r="D22" s="52">
        <v>14600</v>
      </c>
      <c r="E22" s="51">
        <v>1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12.75" customHeight="1" x14ac:dyDescent="0.25">
      <c r="A23" s="47"/>
      <c r="B23" s="50" t="s">
        <v>54</v>
      </c>
      <c r="C23" s="51">
        <v>136</v>
      </c>
      <c r="D23" s="52">
        <v>0</v>
      </c>
      <c r="E23" s="51">
        <v>0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12.75" customHeight="1" x14ac:dyDescent="0.25">
      <c r="A24" s="47"/>
      <c r="B24" s="50" t="s">
        <v>55</v>
      </c>
      <c r="C24" s="51">
        <v>95</v>
      </c>
      <c r="D24" s="52">
        <v>29200</v>
      </c>
      <c r="E24" s="51">
        <v>2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2.75" customHeight="1" x14ac:dyDescent="0.25">
      <c r="A25" s="47"/>
      <c r="B25" s="50" t="s">
        <v>56</v>
      </c>
      <c r="C25" s="51">
        <v>53</v>
      </c>
      <c r="D25" s="52">
        <v>14600</v>
      </c>
      <c r="E25" s="51">
        <v>1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12.75" customHeight="1" x14ac:dyDescent="0.25">
      <c r="A26" s="47"/>
      <c r="B26" s="50" t="s">
        <v>57</v>
      </c>
      <c r="C26" s="51">
        <v>71</v>
      </c>
      <c r="D26" s="52">
        <v>0</v>
      </c>
      <c r="E26" s="51">
        <v>0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12.75" customHeight="1" x14ac:dyDescent="0.25">
      <c r="A27" s="47"/>
      <c r="B27" s="50" t="s">
        <v>58</v>
      </c>
      <c r="C27" s="51">
        <v>205</v>
      </c>
      <c r="D27" s="52">
        <v>13700</v>
      </c>
      <c r="E27" s="51">
        <v>1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12.75" customHeight="1" x14ac:dyDescent="0.25">
      <c r="A28" s="47"/>
      <c r="B28" s="50" t="s">
        <v>59</v>
      </c>
      <c r="C28" s="51">
        <v>55</v>
      </c>
      <c r="D28" s="52">
        <v>14600</v>
      </c>
      <c r="E28" s="51">
        <v>1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12.75" customHeight="1" x14ac:dyDescent="0.25">
      <c r="A29" s="47"/>
      <c r="B29" s="50" t="s">
        <v>60</v>
      </c>
      <c r="C29" s="51">
        <v>80</v>
      </c>
      <c r="D29" s="52">
        <v>29200</v>
      </c>
      <c r="E29" s="51">
        <v>2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12.75" customHeight="1" x14ac:dyDescent="0.25">
      <c r="A30" s="47"/>
      <c r="B30" s="50" t="s">
        <v>61</v>
      </c>
      <c r="C30" s="51">
        <v>170</v>
      </c>
      <c r="D30" s="52">
        <v>13700</v>
      </c>
      <c r="E30" s="51">
        <v>1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12.75" customHeight="1" x14ac:dyDescent="0.25">
      <c r="A31" s="47"/>
      <c r="B31" s="50" t="s">
        <v>62</v>
      </c>
      <c r="C31" s="51">
        <v>6</v>
      </c>
      <c r="D31" s="52">
        <v>0</v>
      </c>
      <c r="E31" s="51">
        <v>0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2.75" customHeight="1" x14ac:dyDescent="0.25">
      <c r="A32" s="47"/>
      <c r="B32" s="50" t="s">
        <v>63</v>
      </c>
      <c r="C32" s="51">
        <v>73</v>
      </c>
      <c r="D32" s="52">
        <v>35600</v>
      </c>
      <c r="E32" s="51">
        <v>2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12.75" customHeight="1" x14ac:dyDescent="0.25">
      <c r="A33" s="47"/>
      <c r="B33" s="50" t="s">
        <v>64</v>
      </c>
      <c r="C33" s="51">
        <v>100</v>
      </c>
      <c r="D33" s="52">
        <v>45300</v>
      </c>
      <c r="E33" s="51">
        <v>3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2.75" customHeight="1" x14ac:dyDescent="0.25">
      <c r="A34" s="47"/>
      <c r="B34" s="50" t="s">
        <v>65</v>
      </c>
      <c r="C34" s="51">
        <v>49</v>
      </c>
      <c r="D34" s="52">
        <v>14600</v>
      </c>
      <c r="E34" s="51">
        <v>1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12.75" customHeight="1" x14ac:dyDescent="0.25">
      <c r="A35" s="47"/>
      <c r="B35" s="50" t="s">
        <v>66</v>
      </c>
      <c r="C35" s="51">
        <v>38</v>
      </c>
      <c r="D35" s="52">
        <v>14600</v>
      </c>
      <c r="E35" s="51">
        <v>1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12.75" customHeight="1" x14ac:dyDescent="0.25">
      <c r="A36" s="47"/>
      <c r="B36" s="50" t="s">
        <v>67</v>
      </c>
      <c r="C36" s="51">
        <v>1</v>
      </c>
      <c r="D36" s="52">
        <v>0</v>
      </c>
      <c r="E36" s="51">
        <v>0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2.75" customHeight="1" x14ac:dyDescent="0.25">
      <c r="A37" s="47"/>
      <c r="B37" s="50" t="s">
        <v>68</v>
      </c>
      <c r="C37" s="51">
        <v>48</v>
      </c>
      <c r="D37" s="52">
        <v>30700</v>
      </c>
      <c r="E37" s="51">
        <v>2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12.75" customHeight="1" x14ac:dyDescent="0.25">
      <c r="A38" s="47"/>
      <c r="B38" s="50" t="s">
        <v>69</v>
      </c>
      <c r="C38" s="51">
        <v>41</v>
      </c>
      <c r="D38" s="52">
        <v>30700</v>
      </c>
      <c r="E38" s="51">
        <v>2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1.25" customHeight="1" x14ac:dyDescent="0.25">
      <c r="A39" s="47"/>
      <c r="B39" s="136" t="s">
        <v>70</v>
      </c>
      <c r="C39" s="137"/>
      <c r="D39" s="137"/>
      <c r="E39" s="138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2" customHeight="1" x14ac:dyDescent="0.25">
      <c r="A40" s="47"/>
      <c r="B40" s="139"/>
      <c r="C40" s="140"/>
      <c r="D40" s="140"/>
      <c r="E40" s="141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0.5" customHeight="1" x14ac:dyDescent="0.25">
      <c r="A41" s="47"/>
      <c r="B41" s="142"/>
      <c r="C41" s="143"/>
      <c r="D41" s="143"/>
      <c r="E41" s="144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2.75" customHeight="1" x14ac:dyDescent="0.25">
      <c r="A42" s="47"/>
      <c r="B42" s="50" t="s">
        <v>71</v>
      </c>
      <c r="C42" s="51">
        <v>96</v>
      </c>
      <c r="D42" s="52">
        <v>49900</v>
      </c>
      <c r="E42" s="51">
        <v>3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5" customHeight="1" x14ac:dyDescent="0.25">
      <c r="A43" s="47"/>
      <c r="B43" s="50" t="s">
        <v>72</v>
      </c>
      <c r="C43" s="51">
        <v>302</v>
      </c>
      <c r="D43" s="52">
        <v>51500</v>
      </c>
      <c r="E43" s="51">
        <v>4</v>
      </c>
      <c r="F43" s="53"/>
      <c r="G43" s="53"/>
      <c r="H43" s="53"/>
      <c r="I43" s="53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5" customHeight="1" x14ac:dyDescent="0.25">
      <c r="A44" s="47"/>
      <c r="B44" s="50" t="s">
        <v>73</v>
      </c>
      <c r="C44" s="51">
        <v>258</v>
      </c>
      <c r="D44" s="52">
        <v>92400</v>
      </c>
      <c r="E44" s="51">
        <v>7</v>
      </c>
      <c r="F44" s="53"/>
      <c r="G44" s="53"/>
      <c r="H44" s="53"/>
      <c r="I44" s="53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2.75" customHeight="1" x14ac:dyDescent="0.25">
      <c r="A45" s="47"/>
      <c r="B45" s="50" t="s">
        <v>74</v>
      </c>
      <c r="C45" s="51">
        <v>173</v>
      </c>
      <c r="D45" s="52">
        <v>60500</v>
      </c>
      <c r="E45" s="51">
        <v>4</v>
      </c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2.75" customHeight="1" x14ac:dyDescent="0.25">
      <c r="A46" s="47"/>
      <c r="B46" s="50" t="s">
        <v>75</v>
      </c>
      <c r="C46" s="51">
        <v>213</v>
      </c>
      <c r="D46" s="52">
        <v>50200</v>
      </c>
      <c r="E46" s="51">
        <v>4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2.75" customHeight="1" x14ac:dyDescent="0.25">
      <c r="A47" s="47"/>
      <c r="B47" s="50" t="s">
        <v>76</v>
      </c>
      <c r="C47" s="51">
        <v>54</v>
      </c>
      <c r="D47" s="52">
        <v>30700</v>
      </c>
      <c r="E47" s="51">
        <v>2</v>
      </c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2.75" customHeight="1" x14ac:dyDescent="0.25">
      <c r="A48" s="47"/>
      <c r="B48" s="54"/>
      <c r="C48" s="54"/>
      <c r="D48" s="54"/>
      <c r="E48" s="54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15" customHeight="1" x14ac:dyDescent="0.25">
      <c r="A49" s="47"/>
      <c r="B49" s="145" t="s">
        <v>77</v>
      </c>
      <c r="C49" s="140"/>
      <c r="D49" s="140"/>
      <c r="E49" s="140"/>
      <c r="F49" s="55"/>
      <c r="G49" s="55"/>
      <c r="H49" s="55"/>
      <c r="I49" s="55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2.75" customHeight="1" x14ac:dyDescent="0.25">
      <c r="A50" s="47"/>
      <c r="B50" s="140"/>
      <c r="C50" s="140"/>
      <c r="D50" s="140"/>
      <c r="E50" s="140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12.75" customHeight="1" x14ac:dyDescent="0.25">
      <c r="A51" s="47"/>
      <c r="B51" s="54"/>
      <c r="C51" s="54"/>
      <c r="D51" s="54"/>
      <c r="E51" s="54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29.25" customHeight="1" x14ac:dyDescent="0.25">
      <c r="A52" s="47"/>
      <c r="B52" s="146" t="s">
        <v>78</v>
      </c>
      <c r="C52" s="140"/>
      <c r="D52" s="140"/>
      <c r="E52" s="140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12.75" customHeight="1" x14ac:dyDescent="0.25">
      <c r="A53" s="47"/>
      <c r="B53" s="56"/>
      <c r="C53" s="56"/>
      <c r="D53" s="56"/>
      <c r="E53" s="5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2.75" customHeight="1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2.75" customHeight="1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2.75" customHeight="1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2.75" customHeight="1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2.75" customHeight="1" x14ac:dyDescent="0.2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2.75" customHeight="1" x14ac:dyDescent="0.2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2.75" customHeight="1" x14ac:dyDescent="0.2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2.75" customHeight="1" x14ac:dyDescent="0.2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2.75" customHeight="1" x14ac:dyDescent="0.2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2.75" customHeight="1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2.75" customHeight="1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2.75" customHeight="1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2.75" customHeight="1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2.75" customHeight="1" x14ac:dyDescent="0.2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2.75" customHeight="1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2.75" customHeight="1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2.75" customHeight="1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2.75" customHeight="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2.75" customHeight="1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2.75" customHeight="1" x14ac:dyDescent="0.2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2.75" customHeight="1" x14ac:dyDescent="0.2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2.75" customHeight="1" x14ac:dyDescent="0.2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2.75" customHeight="1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2.75" customHeight="1" x14ac:dyDescent="0.2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2.75" customHeight="1" x14ac:dyDescent="0.2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2.75" customHeight="1" x14ac:dyDescent="0.2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2.75" customHeight="1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12.75" customHeight="1" x14ac:dyDescent="0.2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2.75" customHeight="1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2.75" customHeight="1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2.75" customHeight="1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2.75" customHeight="1" x14ac:dyDescent="0.2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2.75" customHeight="1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2.75" customHeight="1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2.75" customHeight="1" x14ac:dyDescent="0.2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2.75" customHeight="1" x14ac:dyDescent="0.2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2.75" customHeight="1" x14ac:dyDescent="0.2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2.75" customHeight="1" x14ac:dyDescent="0.2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2.75" customHeight="1" x14ac:dyDescent="0.2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2.75" customHeight="1" x14ac:dyDescent="0.2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2.75" customHeight="1" x14ac:dyDescent="0.2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2.75" customHeight="1" x14ac:dyDescent="0.2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2.75" customHeight="1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12.75" customHeight="1" x14ac:dyDescent="0.2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12.75" customHeight="1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2.75" customHeight="1" x14ac:dyDescent="0.2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2.75" customHeight="1" x14ac:dyDescent="0.2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2.75" customHeight="1" x14ac:dyDescent="0.2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2.75" customHeight="1" x14ac:dyDescent="0.2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2.75" customHeight="1" x14ac:dyDescent="0.2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2.75" customHeight="1" x14ac:dyDescent="0.2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2.75" customHeight="1" x14ac:dyDescent="0.2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2.75" customHeight="1" x14ac:dyDescent="0.2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2.75" customHeight="1" x14ac:dyDescent="0.2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2.75" customHeight="1" x14ac:dyDescent="0.2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2.75" customHeight="1" x14ac:dyDescent="0.2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2.75" customHeight="1" x14ac:dyDescent="0.2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2.75" customHeight="1" x14ac:dyDescent="0.2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2.75" customHeight="1" x14ac:dyDescent="0.2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2.75" customHeight="1" x14ac:dyDescent="0.2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2.75" customHeight="1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2.75" customHeight="1" x14ac:dyDescent="0.2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12.75" customHeight="1" x14ac:dyDescent="0.2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12.75" customHeight="1" x14ac:dyDescent="0.2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2.75" customHeight="1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12.75" customHeight="1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2.75" customHeight="1" x14ac:dyDescent="0.2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2.75" customHeight="1" x14ac:dyDescent="0.2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2.75" customHeight="1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2.75" customHeight="1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2.75" customHeight="1" x14ac:dyDescent="0.2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2.75" customHeight="1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2.75" customHeight="1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2.75" customHeight="1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2.75" customHeight="1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2.75" customHeight="1" x14ac:dyDescent="0.2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2.75" customHeight="1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2.75" customHeight="1" x14ac:dyDescent="0.2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2.75" customHeight="1" x14ac:dyDescent="0.2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2.75" customHeight="1" x14ac:dyDescent="0.2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2.75" customHeight="1" x14ac:dyDescent="0.2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2.75" customHeight="1" x14ac:dyDescent="0.2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2.75" customHeight="1" x14ac:dyDescent="0.2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2.75" customHeight="1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12.75" customHeight="1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12.75" customHeight="1" x14ac:dyDescent="0.2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12.75" customHeight="1" x14ac:dyDescent="0.2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12.75" customHeight="1" x14ac:dyDescent="0.2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12.75" customHeight="1" x14ac:dyDescent="0.2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2.75" customHeight="1" x14ac:dyDescent="0.2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2.75" customHeight="1" x14ac:dyDescent="0.2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2.75" customHeight="1" x14ac:dyDescent="0.2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2.75" customHeight="1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2.75" customHeight="1" x14ac:dyDescent="0.2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2.75" customHeight="1" x14ac:dyDescent="0.2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2.75" customHeight="1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2.75" customHeight="1" x14ac:dyDescent="0.2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2.75" customHeight="1" x14ac:dyDescent="0.2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2.75" customHeight="1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2.75" customHeight="1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2.75" customHeight="1" x14ac:dyDescent="0.2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2.75" customHeight="1" x14ac:dyDescent="0.2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2.75" customHeight="1" x14ac:dyDescent="0.2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2.75" customHeight="1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2.75" customHeight="1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2.75" customHeight="1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2.75" customHeight="1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2.75" customHeight="1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2.75" customHeight="1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2.75" customHeight="1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2.75" customHeight="1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2.75" customHeight="1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2.75" customHeight="1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2.75" customHeight="1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2.75" customHeight="1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2.75" customHeight="1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2.75" customHeight="1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2.75" customHeight="1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2.75" customHeight="1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2.75" customHeight="1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2.75" customHeight="1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2.75" customHeight="1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2.75" customHeight="1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2.75" customHeight="1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2.75" customHeight="1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2.75" customHeight="1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2.75" customHeight="1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2.75" customHeight="1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2.75" customHeight="1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2.75" customHeight="1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2.75" customHeight="1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2.75" customHeight="1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2.75" customHeight="1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2.75" customHeight="1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12.75" customHeight="1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12.75" customHeight="1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12.75" customHeight="1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12.75" customHeight="1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12.75" customHeight="1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12.75" customHeight="1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12.75" customHeight="1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12.75" customHeight="1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12.75" customHeight="1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2.75" customHeight="1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2.75" customHeight="1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2.75" customHeight="1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2.75" customHeight="1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2.75" customHeight="1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2.75" customHeight="1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2.75" customHeight="1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2.75" customHeight="1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2.75" customHeight="1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2.75" customHeight="1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2.75" customHeight="1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2.75" customHeight="1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2.75" customHeight="1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2.75" customHeight="1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2.75" customHeight="1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2.75" customHeight="1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2.75" customHeight="1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2.75" customHeight="1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2.75" customHeight="1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2.75" customHeight="1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2.75" customHeight="1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2.75" customHeight="1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2.75" customHeight="1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2.75" customHeight="1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2.75" customHeight="1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12.75" customHeight="1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12.75" customHeight="1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12.75" customHeight="1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12.75" customHeight="1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12.75" customHeight="1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12.75" customHeight="1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12.75" customHeight="1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12.75" customHeight="1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12.75" customHeight="1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12.75" customHeight="1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12.75" customHeight="1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12.75" customHeight="1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12.75" customHeight="1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12.75" customHeight="1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12.75" customHeight="1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12.75" customHeight="1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12.75" customHeight="1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12.75" customHeight="1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12.75" customHeight="1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12.75" customHeight="1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12.75" customHeight="1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12.75" customHeight="1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12.75" customHeight="1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12.75" customHeight="1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12.75" customHeight="1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12.75" customHeight="1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12.75" customHeight="1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12.75" customHeight="1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12.75" customHeight="1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12.75" customHeight="1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12.75" customHeight="1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12.75" customHeight="1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12.75" customHeight="1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12.75" customHeight="1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12.75" customHeight="1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12.75" customHeight="1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12.75" customHeight="1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12.75" customHeight="1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12.75" customHeight="1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12.75" customHeight="1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12.75" customHeight="1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12.75" customHeight="1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12.75" customHeight="1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12.75" customHeight="1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12.75" customHeight="1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12.75" customHeight="1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12.75" customHeight="1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12.75" customHeight="1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12.75" customHeight="1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12.75" customHeight="1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12.75" customHeight="1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12.75" customHeight="1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12.75" customHeight="1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12.75" customHeight="1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12.75" customHeight="1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12.75" customHeight="1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12.75" customHeight="1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12.75" customHeight="1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12.75" customHeight="1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12.75" customHeight="1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12.75" customHeight="1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12.75" customHeight="1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12.75" customHeight="1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12.75" customHeight="1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12.75" customHeight="1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12.75" customHeight="1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12.75" customHeight="1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12.75" customHeight="1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12.75" customHeight="1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12.75" customHeight="1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12.75" customHeight="1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12.75" customHeight="1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12.75" customHeight="1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12.75" customHeight="1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12.75" customHeight="1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12.75" customHeight="1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12.75" customHeight="1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12.75" customHeight="1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12.75" customHeight="1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12.75" customHeight="1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12.75" customHeight="1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12.75" customHeight="1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12.75" customHeight="1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12.75" customHeight="1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12.75" customHeight="1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12.75" customHeight="1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12.75" customHeight="1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12.75" customHeight="1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12.75" customHeight="1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12.75" customHeight="1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12.75" customHeight="1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12.75" customHeight="1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12.75" customHeight="1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12.75" customHeight="1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12.75" customHeight="1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12.75" customHeight="1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12.75" customHeight="1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12.75" customHeight="1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12.75" customHeight="1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12.75" customHeight="1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12.75" customHeight="1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12.75" customHeight="1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12.75" customHeight="1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12.75" customHeight="1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12.75" customHeight="1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12.75" customHeight="1" x14ac:dyDescent="0.2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12.75" customHeight="1" x14ac:dyDescent="0.2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12.75" customHeight="1" x14ac:dyDescent="0.2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12.75" customHeight="1" x14ac:dyDescent="0.2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12.75" customHeight="1" x14ac:dyDescent="0.2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12.75" customHeight="1" x14ac:dyDescent="0.25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12.75" customHeight="1" x14ac:dyDescent="0.25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12.75" customHeight="1" x14ac:dyDescent="0.25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12.75" customHeight="1" x14ac:dyDescent="0.2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12.75" customHeight="1" x14ac:dyDescent="0.25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12.75" customHeight="1" x14ac:dyDescent="0.25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12.75" customHeight="1" x14ac:dyDescent="0.25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12.75" customHeight="1" x14ac:dyDescent="0.25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12.75" customHeight="1" x14ac:dyDescent="0.25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12.75" customHeight="1" x14ac:dyDescent="0.25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12.75" customHeight="1" x14ac:dyDescent="0.25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12.75" customHeight="1" x14ac:dyDescent="0.25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12.75" customHeight="1" x14ac:dyDescent="0.25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12.75" customHeight="1" x14ac:dyDescent="0.2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12.75" customHeight="1" x14ac:dyDescent="0.25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12.75" customHeight="1" x14ac:dyDescent="0.25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12.75" customHeight="1" x14ac:dyDescent="0.25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12.75" customHeight="1" x14ac:dyDescent="0.25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12.75" customHeight="1" x14ac:dyDescent="0.25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12.75" customHeight="1" x14ac:dyDescent="0.25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12.75" customHeight="1" x14ac:dyDescent="0.25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12.75" customHeight="1" x14ac:dyDescent="0.25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12.75" customHeight="1" x14ac:dyDescent="0.25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12.75" customHeight="1" x14ac:dyDescent="0.2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12.75" customHeight="1" x14ac:dyDescent="0.25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12.75" customHeight="1" x14ac:dyDescent="0.25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12.75" customHeight="1" x14ac:dyDescent="0.25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12.75" customHeight="1" x14ac:dyDescent="0.25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12.75" customHeight="1" x14ac:dyDescent="0.25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12.75" customHeight="1" x14ac:dyDescent="0.25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12.75" customHeight="1" x14ac:dyDescent="0.25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12.75" customHeight="1" x14ac:dyDescent="0.25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12.75" customHeight="1" x14ac:dyDescent="0.25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12.75" customHeight="1" x14ac:dyDescent="0.2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12.75" customHeight="1" x14ac:dyDescent="0.25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12.75" customHeight="1" x14ac:dyDescent="0.25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12.75" customHeight="1" x14ac:dyDescent="0.25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12.75" customHeight="1" x14ac:dyDescent="0.25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12.75" customHeight="1" x14ac:dyDescent="0.25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12.75" customHeight="1" x14ac:dyDescent="0.25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12.75" customHeight="1" x14ac:dyDescent="0.25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12.75" customHeight="1" x14ac:dyDescent="0.25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12.75" customHeight="1" x14ac:dyDescent="0.25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12.75" customHeight="1" x14ac:dyDescent="0.2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12.75" customHeight="1" x14ac:dyDescent="0.25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12.75" customHeight="1" x14ac:dyDescent="0.25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12.75" customHeight="1" x14ac:dyDescent="0.25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12.75" customHeight="1" x14ac:dyDescent="0.25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12.75" customHeight="1" x14ac:dyDescent="0.25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12.75" customHeight="1" x14ac:dyDescent="0.25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12.75" customHeight="1" x14ac:dyDescent="0.25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12.75" customHeight="1" x14ac:dyDescent="0.25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12.75" customHeight="1" x14ac:dyDescent="0.25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12.75" customHeight="1" x14ac:dyDescent="0.2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12.75" customHeight="1" x14ac:dyDescent="0.25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12.75" customHeight="1" x14ac:dyDescent="0.25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12.75" customHeight="1" x14ac:dyDescent="0.25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12.75" customHeight="1" x14ac:dyDescent="0.25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12.75" customHeight="1" x14ac:dyDescent="0.25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12.75" customHeight="1" x14ac:dyDescent="0.25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12.75" customHeight="1" x14ac:dyDescent="0.25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12.75" customHeight="1" x14ac:dyDescent="0.25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12.75" customHeight="1" x14ac:dyDescent="0.25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12.75" customHeight="1" x14ac:dyDescent="0.2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12.75" customHeight="1" x14ac:dyDescent="0.25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12.75" customHeight="1" x14ac:dyDescent="0.25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12.75" customHeight="1" x14ac:dyDescent="0.25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12.75" customHeight="1" x14ac:dyDescent="0.25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12.75" customHeight="1" x14ac:dyDescent="0.25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12.75" customHeight="1" x14ac:dyDescent="0.25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12.75" customHeight="1" x14ac:dyDescent="0.25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12.75" customHeight="1" x14ac:dyDescent="0.25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12.75" customHeight="1" x14ac:dyDescent="0.25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12.75" customHeight="1" x14ac:dyDescent="0.2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12.75" customHeight="1" x14ac:dyDescent="0.25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12.75" customHeight="1" x14ac:dyDescent="0.25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12.75" customHeight="1" x14ac:dyDescent="0.25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12.75" customHeight="1" x14ac:dyDescent="0.25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12.75" customHeight="1" x14ac:dyDescent="0.25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12.75" customHeight="1" x14ac:dyDescent="0.25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12.75" customHeight="1" x14ac:dyDescent="0.25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12.75" customHeight="1" x14ac:dyDescent="0.25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12.75" customHeight="1" x14ac:dyDescent="0.25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12.75" customHeight="1" x14ac:dyDescent="0.2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12.75" customHeight="1" x14ac:dyDescent="0.25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12.75" customHeight="1" x14ac:dyDescent="0.25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12.75" customHeight="1" x14ac:dyDescent="0.25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12.75" customHeight="1" x14ac:dyDescent="0.25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12.75" customHeight="1" x14ac:dyDescent="0.2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12.75" customHeight="1" x14ac:dyDescent="0.25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12.75" customHeight="1" x14ac:dyDescent="0.25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12.75" customHeight="1" x14ac:dyDescent="0.25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12.75" customHeight="1" x14ac:dyDescent="0.25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12.75" customHeight="1" x14ac:dyDescent="0.2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12.75" customHeight="1" x14ac:dyDescent="0.25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12.75" customHeight="1" x14ac:dyDescent="0.25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12.75" customHeight="1" x14ac:dyDescent="0.25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12.75" customHeight="1" x14ac:dyDescent="0.25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12.75" customHeight="1" x14ac:dyDescent="0.25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12.75" customHeight="1" x14ac:dyDescent="0.25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12.75" customHeight="1" x14ac:dyDescent="0.25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12.75" customHeight="1" x14ac:dyDescent="0.25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12.75" customHeight="1" x14ac:dyDescent="0.25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12.75" customHeight="1" x14ac:dyDescent="0.2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12.75" customHeight="1" x14ac:dyDescent="0.25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12.75" customHeight="1" x14ac:dyDescent="0.25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12.75" customHeight="1" x14ac:dyDescent="0.25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12.75" customHeight="1" x14ac:dyDescent="0.25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12.75" customHeight="1" x14ac:dyDescent="0.25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12.75" customHeight="1" x14ac:dyDescent="0.25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12.75" customHeight="1" x14ac:dyDescent="0.25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12.75" customHeight="1" x14ac:dyDescent="0.25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12.75" customHeight="1" x14ac:dyDescent="0.25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12.75" customHeight="1" x14ac:dyDescent="0.2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12.75" customHeight="1" x14ac:dyDescent="0.25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12.75" customHeight="1" x14ac:dyDescent="0.25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12.75" customHeight="1" x14ac:dyDescent="0.25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12.75" customHeight="1" x14ac:dyDescent="0.25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12.75" customHeight="1" x14ac:dyDescent="0.25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12.75" customHeight="1" x14ac:dyDescent="0.25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12.75" customHeight="1" x14ac:dyDescent="0.25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12.75" customHeight="1" x14ac:dyDescent="0.25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12.75" customHeight="1" x14ac:dyDescent="0.25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12.75" customHeight="1" x14ac:dyDescent="0.2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12.75" customHeight="1" x14ac:dyDescent="0.25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12.75" customHeight="1" x14ac:dyDescent="0.25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12.75" customHeight="1" x14ac:dyDescent="0.25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12.75" customHeight="1" x14ac:dyDescent="0.25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12.75" customHeight="1" x14ac:dyDescent="0.25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12.75" customHeight="1" x14ac:dyDescent="0.25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12.75" customHeight="1" x14ac:dyDescent="0.25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12.75" customHeight="1" x14ac:dyDescent="0.25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12.75" customHeight="1" x14ac:dyDescent="0.25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12.75" customHeight="1" x14ac:dyDescent="0.2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12.75" customHeight="1" x14ac:dyDescent="0.25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12.75" customHeight="1" x14ac:dyDescent="0.25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12.75" customHeight="1" x14ac:dyDescent="0.25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12.75" customHeight="1" x14ac:dyDescent="0.25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12.75" customHeight="1" x14ac:dyDescent="0.25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12.75" customHeight="1" x14ac:dyDescent="0.25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12.75" customHeight="1" x14ac:dyDescent="0.2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12.75" customHeight="1" x14ac:dyDescent="0.25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12.75" customHeight="1" x14ac:dyDescent="0.25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12.75" customHeight="1" x14ac:dyDescent="0.2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12.75" customHeight="1" x14ac:dyDescent="0.25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12.75" customHeight="1" x14ac:dyDescent="0.25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12.75" customHeight="1" x14ac:dyDescent="0.25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12.75" customHeight="1" x14ac:dyDescent="0.25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12.75" customHeight="1" x14ac:dyDescent="0.25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12.75" customHeight="1" x14ac:dyDescent="0.25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12.75" customHeight="1" x14ac:dyDescent="0.25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12.75" customHeight="1" x14ac:dyDescent="0.25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12.75" customHeight="1" x14ac:dyDescent="0.25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12.75" customHeight="1" x14ac:dyDescent="0.2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12.75" customHeight="1" x14ac:dyDescent="0.25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12.75" customHeight="1" x14ac:dyDescent="0.25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12.75" customHeight="1" x14ac:dyDescent="0.25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12.75" customHeight="1" x14ac:dyDescent="0.25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12.75" customHeight="1" x14ac:dyDescent="0.25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12.75" customHeight="1" x14ac:dyDescent="0.25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12.75" customHeight="1" x14ac:dyDescent="0.25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12.75" customHeight="1" x14ac:dyDescent="0.25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12.75" customHeight="1" x14ac:dyDescent="0.25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12.75" customHeight="1" x14ac:dyDescent="0.2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12.75" customHeight="1" x14ac:dyDescent="0.25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12.75" customHeight="1" x14ac:dyDescent="0.25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12.75" customHeight="1" x14ac:dyDescent="0.25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12.75" customHeight="1" x14ac:dyDescent="0.25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12.75" customHeight="1" x14ac:dyDescent="0.25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12.75" customHeight="1" x14ac:dyDescent="0.25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12.75" customHeight="1" x14ac:dyDescent="0.25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12.75" customHeight="1" x14ac:dyDescent="0.25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12.75" customHeight="1" x14ac:dyDescent="0.25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12.75" customHeight="1" x14ac:dyDescent="0.2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12.75" customHeight="1" x14ac:dyDescent="0.25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12.75" customHeight="1" x14ac:dyDescent="0.25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12.75" customHeight="1" x14ac:dyDescent="0.25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12.75" customHeight="1" x14ac:dyDescent="0.25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12.75" customHeight="1" x14ac:dyDescent="0.25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12.75" customHeight="1" x14ac:dyDescent="0.25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12.75" customHeight="1" x14ac:dyDescent="0.25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12.75" customHeight="1" x14ac:dyDescent="0.25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12.75" customHeight="1" x14ac:dyDescent="0.25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12.75" customHeight="1" x14ac:dyDescent="0.2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12.75" customHeight="1" x14ac:dyDescent="0.25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12.75" customHeight="1" x14ac:dyDescent="0.25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12.75" customHeight="1" x14ac:dyDescent="0.25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12.75" customHeight="1" x14ac:dyDescent="0.25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12.75" customHeight="1" x14ac:dyDescent="0.25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12.75" customHeight="1" x14ac:dyDescent="0.25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12.75" customHeight="1" x14ac:dyDescent="0.25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12.75" customHeight="1" x14ac:dyDescent="0.25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12.75" customHeight="1" x14ac:dyDescent="0.25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12.75" customHeight="1" x14ac:dyDescent="0.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12.75" customHeight="1" x14ac:dyDescent="0.25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12.75" customHeight="1" x14ac:dyDescent="0.25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12.75" customHeight="1" x14ac:dyDescent="0.2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12.75" customHeight="1" x14ac:dyDescent="0.2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12.75" customHeight="1" x14ac:dyDescent="0.2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12.75" customHeight="1" x14ac:dyDescent="0.2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12.75" customHeight="1" x14ac:dyDescent="0.2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12.75" customHeight="1" x14ac:dyDescent="0.2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12.75" customHeight="1" x14ac:dyDescent="0.2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12.75" customHeight="1" x14ac:dyDescent="0.2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12.75" customHeight="1" x14ac:dyDescent="0.2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12.75" customHeight="1" x14ac:dyDescent="0.2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12.75" customHeight="1" x14ac:dyDescent="0.2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12.75" customHeight="1" x14ac:dyDescent="0.2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12.75" customHeight="1" x14ac:dyDescent="0.2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12.75" customHeight="1" x14ac:dyDescent="0.2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12.75" customHeight="1" x14ac:dyDescent="0.2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12.75" customHeight="1" x14ac:dyDescent="0.2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12.75" customHeight="1" x14ac:dyDescent="0.2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12.75" customHeight="1" x14ac:dyDescent="0.2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12.75" customHeight="1" x14ac:dyDescent="0.2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12.75" customHeight="1" x14ac:dyDescent="0.2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12.75" customHeight="1" x14ac:dyDescent="0.2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12.75" customHeight="1" x14ac:dyDescent="0.2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12.75" customHeight="1" x14ac:dyDescent="0.2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12.75" customHeight="1" x14ac:dyDescent="0.2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12.75" customHeight="1" x14ac:dyDescent="0.2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12.75" customHeight="1" x14ac:dyDescent="0.2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12.75" customHeight="1" x14ac:dyDescent="0.2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12.75" customHeight="1" x14ac:dyDescent="0.2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12.75" customHeight="1" x14ac:dyDescent="0.2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12.75" customHeight="1" x14ac:dyDescent="0.2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12.75" customHeight="1" x14ac:dyDescent="0.2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12.75" customHeight="1" x14ac:dyDescent="0.2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12.75" customHeight="1" x14ac:dyDescent="0.2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12.75" customHeight="1" x14ac:dyDescent="0.2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12.75" customHeight="1" x14ac:dyDescent="0.2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12.75" customHeight="1" x14ac:dyDescent="0.2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12.75" customHeight="1" x14ac:dyDescent="0.2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12.75" customHeight="1" x14ac:dyDescent="0.2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12.75" customHeight="1" x14ac:dyDescent="0.25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12.75" customHeight="1" x14ac:dyDescent="0.25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12.75" customHeight="1" x14ac:dyDescent="0.25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12.75" customHeight="1" x14ac:dyDescent="0.25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12.75" customHeight="1" x14ac:dyDescent="0.2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12.75" customHeight="1" x14ac:dyDescent="0.2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12.75" customHeight="1" x14ac:dyDescent="0.25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12.75" customHeight="1" x14ac:dyDescent="0.25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12.75" customHeight="1" x14ac:dyDescent="0.25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12.75" customHeight="1" x14ac:dyDescent="0.2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12.75" customHeight="1" x14ac:dyDescent="0.2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12.75" customHeight="1" x14ac:dyDescent="0.25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12.75" customHeight="1" x14ac:dyDescent="0.2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12.75" customHeight="1" x14ac:dyDescent="0.2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12.75" customHeight="1" x14ac:dyDescent="0.25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12.75" customHeight="1" x14ac:dyDescent="0.25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12.75" customHeight="1" x14ac:dyDescent="0.2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12.75" customHeight="1" x14ac:dyDescent="0.25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12.75" customHeight="1" x14ac:dyDescent="0.25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12.75" customHeight="1" x14ac:dyDescent="0.2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12.75" customHeight="1" x14ac:dyDescent="0.25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12.75" customHeight="1" x14ac:dyDescent="0.25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12.75" customHeight="1" x14ac:dyDescent="0.2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12.75" customHeight="1" x14ac:dyDescent="0.2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12.75" customHeight="1" x14ac:dyDescent="0.25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12.75" customHeight="1" x14ac:dyDescent="0.25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12.75" customHeight="1" x14ac:dyDescent="0.25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12.75" customHeight="1" x14ac:dyDescent="0.2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12.75" customHeight="1" x14ac:dyDescent="0.2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12.75" customHeight="1" x14ac:dyDescent="0.2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12.75" customHeight="1" x14ac:dyDescent="0.2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12.75" customHeight="1" x14ac:dyDescent="0.2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12.75" customHeight="1" x14ac:dyDescent="0.2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12.75" customHeight="1" x14ac:dyDescent="0.2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12.75" customHeight="1" x14ac:dyDescent="0.25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12.75" customHeight="1" x14ac:dyDescent="0.25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12.75" customHeight="1" x14ac:dyDescent="0.25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12.75" customHeight="1" x14ac:dyDescent="0.25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12.75" customHeight="1" x14ac:dyDescent="0.25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12.75" customHeight="1" x14ac:dyDescent="0.2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12.75" customHeight="1" x14ac:dyDescent="0.25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12.75" customHeight="1" x14ac:dyDescent="0.25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12.75" customHeight="1" x14ac:dyDescent="0.2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12.75" customHeight="1" x14ac:dyDescent="0.2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12.75" customHeight="1" x14ac:dyDescent="0.25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12.75" customHeight="1" x14ac:dyDescent="0.25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12.75" customHeight="1" x14ac:dyDescent="0.25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12.75" customHeight="1" x14ac:dyDescent="0.2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12.75" customHeight="1" x14ac:dyDescent="0.2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12.75" customHeight="1" x14ac:dyDescent="0.2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12.75" customHeight="1" x14ac:dyDescent="0.2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12.75" customHeight="1" x14ac:dyDescent="0.2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12.75" customHeight="1" x14ac:dyDescent="0.2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12.75" customHeight="1" x14ac:dyDescent="0.25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12.75" customHeight="1" x14ac:dyDescent="0.25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12.75" customHeight="1" x14ac:dyDescent="0.25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12.75" customHeight="1" x14ac:dyDescent="0.25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12.75" customHeight="1" x14ac:dyDescent="0.25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12.75" customHeight="1" x14ac:dyDescent="0.25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12.75" customHeight="1" x14ac:dyDescent="0.2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12.75" customHeight="1" x14ac:dyDescent="0.25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12.75" customHeight="1" x14ac:dyDescent="0.25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12.75" customHeight="1" x14ac:dyDescent="0.25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12.75" customHeight="1" x14ac:dyDescent="0.25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12.75" customHeight="1" x14ac:dyDescent="0.25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12.75" customHeight="1" x14ac:dyDescent="0.25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12.75" customHeight="1" x14ac:dyDescent="0.25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12.75" customHeight="1" x14ac:dyDescent="0.25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12.75" customHeight="1" x14ac:dyDescent="0.25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12.75" customHeight="1" x14ac:dyDescent="0.2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12.75" customHeight="1" x14ac:dyDescent="0.25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12.75" customHeight="1" x14ac:dyDescent="0.25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12.75" customHeight="1" x14ac:dyDescent="0.25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12.75" customHeight="1" x14ac:dyDescent="0.25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12.75" customHeight="1" x14ac:dyDescent="0.25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12.75" customHeight="1" x14ac:dyDescent="0.25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12.75" customHeight="1" x14ac:dyDescent="0.25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12.75" customHeight="1" x14ac:dyDescent="0.25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12.75" customHeight="1" x14ac:dyDescent="0.25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12.75" customHeight="1" x14ac:dyDescent="0.2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12.75" customHeight="1" x14ac:dyDescent="0.25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12.75" customHeight="1" x14ac:dyDescent="0.25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12.75" customHeight="1" x14ac:dyDescent="0.25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12.75" customHeight="1" x14ac:dyDescent="0.25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12.75" customHeight="1" x14ac:dyDescent="0.25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12.75" customHeight="1" x14ac:dyDescent="0.25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12.75" customHeight="1" x14ac:dyDescent="0.25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12.75" customHeight="1" x14ac:dyDescent="0.25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12.75" customHeight="1" x14ac:dyDescent="0.25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12.75" customHeight="1" x14ac:dyDescent="0.2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12.75" customHeight="1" x14ac:dyDescent="0.25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12.75" customHeight="1" x14ac:dyDescent="0.25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12.75" customHeight="1" x14ac:dyDescent="0.25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12.75" customHeight="1" x14ac:dyDescent="0.25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12.75" customHeight="1" x14ac:dyDescent="0.25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12.75" customHeight="1" x14ac:dyDescent="0.25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12.75" customHeight="1" x14ac:dyDescent="0.25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12.75" customHeight="1" x14ac:dyDescent="0.25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12.75" customHeight="1" x14ac:dyDescent="0.25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12.75" customHeight="1" x14ac:dyDescent="0.2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12.75" customHeight="1" x14ac:dyDescent="0.25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12.75" customHeight="1" x14ac:dyDescent="0.25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12.75" customHeight="1" x14ac:dyDescent="0.25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12.75" customHeight="1" x14ac:dyDescent="0.25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12.75" customHeight="1" x14ac:dyDescent="0.25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12.75" customHeight="1" x14ac:dyDescent="0.25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12.75" customHeight="1" x14ac:dyDescent="0.25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12.75" customHeight="1" x14ac:dyDescent="0.25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12.75" customHeight="1" x14ac:dyDescent="0.25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12.75" customHeight="1" x14ac:dyDescent="0.2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12.75" customHeight="1" x14ac:dyDescent="0.25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12.75" customHeight="1" x14ac:dyDescent="0.25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12.75" customHeight="1" x14ac:dyDescent="0.25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12.75" customHeight="1" x14ac:dyDescent="0.25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12.75" customHeight="1" x14ac:dyDescent="0.25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12.75" customHeight="1" x14ac:dyDescent="0.25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12.75" customHeight="1" x14ac:dyDescent="0.25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12.75" customHeight="1" x14ac:dyDescent="0.25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12.75" customHeight="1" x14ac:dyDescent="0.25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12.75" customHeight="1" x14ac:dyDescent="0.2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12.75" customHeight="1" x14ac:dyDescent="0.25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12.75" customHeight="1" x14ac:dyDescent="0.25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12.75" customHeight="1" x14ac:dyDescent="0.25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12.75" customHeight="1" x14ac:dyDescent="0.25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12.75" customHeight="1" x14ac:dyDescent="0.25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12.75" customHeight="1" x14ac:dyDescent="0.25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12.75" customHeight="1" x14ac:dyDescent="0.25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12.75" customHeight="1" x14ac:dyDescent="0.25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12.75" customHeight="1" x14ac:dyDescent="0.25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12.75" customHeight="1" x14ac:dyDescent="0.2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12.75" customHeight="1" x14ac:dyDescent="0.25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12.75" customHeight="1" x14ac:dyDescent="0.25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12.75" customHeight="1" x14ac:dyDescent="0.25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12.75" customHeight="1" x14ac:dyDescent="0.25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12.75" customHeight="1" x14ac:dyDescent="0.25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12.75" customHeight="1" x14ac:dyDescent="0.2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12.75" customHeight="1" x14ac:dyDescent="0.2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12.75" customHeight="1" x14ac:dyDescent="0.2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12.75" customHeight="1" x14ac:dyDescent="0.25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12.75" customHeight="1" x14ac:dyDescent="0.2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12.75" customHeight="1" x14ac:dyDescent="0.25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12.75" customHeight="1" x14ac:dyDescent="0.25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12.75" customHeight="1" x14ac:dyDescent="0.25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12.75" customHeight="1" x14ac:dyDescent="0.25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12.75" customHeight="1" x14ac:dyDescent="0.25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12.75" customHeight="1" x14ac:dyDescent="0.25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12.75" customHeight="1" x14ac:dyDescent="0.25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12.75" customHeight="1" x14ac:dyDescent="0.25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12.75" customHeight="1" x14ac:dyDescent="0.25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12.75" customHeight="1" x14ac:dyDescent="0.2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12.75" customHeight="1" x14ac:dyDescent="0.25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12.75" customHeight="1" x14ac:dyDescent="0.25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12.75" customHeight="1" x14ac:dyDescent="0.25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12.75" customHeight="1" x14ac:dyDescent="0.25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12.75" customHeight="1" x14ac:dyDescent="0.25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12.75" customHeight="1" x14ac:dyDescent="0.25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12.75" customHeight="1" x14ac:dyDescent="0.25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12.75" customHeight="1" x14ac:dyDescent="0.25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12.75" customHeight="1" x14ac:dyDescent="0.25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12.75" customHeight="1" x14ac:dyDescent="0.2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12.75" customHeight="1" x14ac:dyDescent="0.25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12.75" customHeight="1" x14ac:dyDescent="0.25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12.75" customHeight="1" x14ac:dyDescent="0.25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12.75" customHeight="1" x14ac:dyDescent="0.25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12.75" customHeight="1" x14ac:dyDescent="0.25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12.75" customHeight="1" x14ac:dyDescent="0.25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12.75" customHeight="1" x14ac:dyDescent="0.25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12.75" customHeight="1" x14ac:dyDescent="0.25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12.75" customHeight="1" x14ac:dyDescent="0.25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12.75" customHeight="1" x14ac:dyDescent="0.2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12.75" customHeight="1" x14ac:dyDescent="0.25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12.75" customHeight="1" x14ac:dyDescent="0.25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12.75" customHeight="1" x14ac:dyDescent="0.25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12.75" customHeight="1" x14ac:dyDescent="0.25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12.75" customHeight="1" x14ac:dyDescent="0.25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12.75" customHeight="1" x14ac:dyDescent="0.25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12.75" customHeight="1" x14ac:dyDescent="0.25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12.75" customHeight="1" x14ac:dyDescent="0.25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12.75" customHeight="1" x14ac:dyDescent="0.25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12.75" customHeight="1" x14ac:dyDescent="0.2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12.75" customHeight="1" x14ac:dyDescent="0.25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12.75" customHeight="1" x14ac:dyDescent="0.25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12.75" customHeight="1" x14ac:dyDescent="0.25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12.75" customHeight="1" x14ac:dyDescent="0.25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12.75" customHeight="1" x14ac:dyDescent="0.25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12.75" customHeight="1" x14ac:dyDescent="0.25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12.75" customHeight="1" x14ac:dyDescent="0.25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12.75" customHeight="1" x14ac:dyDescent="0.25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12.75" customHeight="1" x14ac:dyDescent="0.25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12.75" customHeight="1" x14ac:dyDescent="0.2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12.75" customHeight="1" x14ac:dyDescent="0.25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12.75" customHeight="1" x14ac:dyDescent="0.25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12.75" customHeight="1" x14ac:dyDescent="0.25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12.75" customHeight="1" x14ac:dyDescent="0.25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12.75" customHeight="1" x14ac:dyDescent="0.25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12.75" customHeight="1" x14ac:dyDescent="0.25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12.75" customHeight="1" x14ac:dyDescent="0.25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12.75" customHeight="1" x14ac:dyDescent="0.25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12.75" customHeight="1" x14ac:dyDescent="0.25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12.75" customHeight="1" x14ac:dyDescent="0.2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12.75" customHeight="1" x14ac:dyDescent="0.25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12.75" customHeight="1" x14ac:dyDescent="0.25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12.75" customHeight="1" x14ac:dyDescent="0.25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12.75" customHeight="1" x14ac:dyDescent="0.25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12.75" customHeight="1" x14ac:dyDescent="0.25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12.75" customHeight="1" x14ac:dyDescent="0.25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12.75" customHeight="1" x14ac:dyDescent="0.25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12.75" customHeight="1" x14ac:dyDescent="0.25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12.75" customHeight="1" x14ac:dyDescent="0.25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12.75" customHeight="1" x14ac:dyDescent="0.2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12.75" customHeight="1" x14ac:dyDescent="0.25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12.75" customHeight="1" x14ac:dyDescent="0.25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12.75" customHeight="1" x14ac:dyDescent="0.25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12.75" customHeight="1" x14ac:dyDescent="0.25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12.75" customHeight="1" x14ac:dyDescent="0.25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12.75" customHeight="1" x14ac:dyDescent="0.25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12.75" customHeight="1" x14ac:dyDescent="0.25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12.75" customHeight="1" x14ac:dyDescent="0.25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12.75" customHeight="1" x14ac:dyDescent="0.25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12.75" customHeight="1" x14ac:dyDescent="0.2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12.75" customHeight="1" x14ac:dyDescent="0.25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12.75" customHeight="1" x14ac:dyDescent="0.25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12.75" customHeight="1" x14ac:dyDescent="0.25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12.75" customHeight="1" x14ac:dyDescent="0.25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12.75" customHeight="1" x14ac:dyDescent="0.25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12.75" customHeight="1" x14ac:dyDescent="0.2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12.75" customHeight="1" x14ac:dyDescent="0.25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12.75" customHeight="1" x14ac:dyDescent="0.25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12.75" customHeight="1" x14ac:dyDescent="0.25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12.75" customHeight="1" x14ac:dyDescent="0.2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12.75" customHeight="1" x14ac:dyDescent="0.25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12.75" customHeight="1" x14ac:dyDescent="0.25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12.75" customHeight="1" x14ac:dyDescent="0.25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12.75" customHeight="1" x14ac:dyDescent="0.25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12.75" customHeight="1" x14ac:dyDescent="0.25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12.75" customHeight="1" x14ac:dyDescent="0.25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12.75" customHeight="1" x14ac:dyDescent="0.25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12.75" customHeight="1" x14ac:dyDescent="0.25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12.75" customHeight="1" x14ac:dyDescent="0.25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12.75" customHeight="1" x14ac:dyDescent="0.2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12.75" customHeight="1" x14ac:dyDescent="0.25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12.75" customHeight="1" x14ac:dyDescent="0.25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12.75" customHeight="1" x14ac:dyDescent="0.25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12.75" customHeight="1" x14ac:dyDescent="0.25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12.75" customHeight="1" x14ac:dyDescent="0.25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12.75" customHeight="1" x14ac:dyDescent="0.25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12.75" customHeight="1" x14ac:dyDescent="0.25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12.75" customHeight="1" x14ac:dyDescent="0.25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12.75" customHeight="1" x14ac:dyDescent="0.25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12.75" customHeight="1" x14ac:dyDescent="0.2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12.75" customHeight="1" x14ac:dyDescent="0.25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12.75" customHeight="1" x14ac:dyDescent="0.25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12.75" customHeight="1" x14ac:dyDescent="0.25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12.75" customHeight="1" x14ac:dyDescent="0.25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12.75" customHeight="1" x14ac:dyDescent="0.25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12.75" customHeight="1" x14ac:dyDescent="0.25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12.75" customHeight="1" x14ac:dyDescent="0.25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12.75" customHeight="1" x14ac:dyDescent="0.25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12.75" customHeight="1" x14ac:dyDescent="0.25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12.75" customHeight="1" x14ac:dyDescent="0.2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12.75" customHeight="1" x14ac:dyDescent="0.25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12.75" customHeight="1" x14ac:dyDescent="0.25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12.75" customHeight="1" x14ac:dyDescent="0.25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12.75" customHeight="1" x14ac:dyDescent="0.25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12.75" customHeight="1" x14ac:dyDescent="0.25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12.75" customHeight="1" x14ac:dyDescent="0.25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12.75" customHeight="1" x14ac:dyDescent="0.25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12.75" customHeight="1" x14ac:dyDescent="0.25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12.75" customHeight="1" x14ac:dyDescent="0.25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12.75" customHeight="1" x14ac:dyDescent="0.2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12.75" customHeight="1" x14ac:dyDescent="0.25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1:26" ht="12.75" customHeight="1" x14ac:dyDescent="0.25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1:26" ht="12.75" customHeight="1" x14ac:dyDescent="0.25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1:26" ht="12.75" customHeight="1" x14ac:dyDescent="0.25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1:26" ht="12.75" customHeight="1" x14ac:dyDescent="0.25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1:26" ht="12.75" customHeight="1" x14ac:dyDescent="0.25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1:26" ht="12.75" customHeight="1" x14ac:dyDescent="0.25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1:26" ht="12.75" customHeight="1" x14ac:dyDescent="0.25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1:26" ht="12.75" customHeight="1" x14ac:dyDescent="0.25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1:26" ht="12.75" customHeight="1" x14ac:dyDescent="0.2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1:26" ht="12.75" customHeight="1" x14ac:dyDescent="0.25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1:26" ht="12.75" customHeight="1" x14ac:dyDescent="0.25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1:26" ht="12.75" customHeight="1" x14ac:dyDescent="0.25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1:26" ht="12.75" customHeight="1" x14ac:dyDescent="0.25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1:26" ht="12.75" customHeight="1" x14ac:dyDescent="0.25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1:26" ht="12.75" customHeight="1" x14ac:dyDescent="0.25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1:26" ht="12.75" customHeight="1" x14ac:dyDescent="0.25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1:26" ht="12.75" customHeight="1" x14ac:dyDescent="0.25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1:26" ht="12.75" customHeight="1" x14ac:dyDescent="0.25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1:26" ht="12.75" customHeight="1" x14ac:dyDescent="0.2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1:26" ht="12.75" customHeight="1" x14ac:dyDescent="0.25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1:26" ht="12.75" customHeight="1" x14ac:dyDescent="0.25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1:26" ht="12.75" customHeight="1" x14ac:dyDescent="0.25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1:26" ht="12.75" customHeight="1" x14ac:dyDescent="0.25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1:26" ht="12.75" customHeight="1" x14ac:dyDescent="0.25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1:26" ht="12.75" customHeight="1" x14ac:dyDescent="0.25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1:26" ht="12.75" customHeight="1" x14ac:dyDescent="0.25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1:26" ht="12.75" customHeight="1" x14ac:dyDescent="0.25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1:26" ht="12.75" customHeight="1" x14ac:dyDescent="0.25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1:26" ht="12.75" customHeight="1" x14ac:dyDescent="0.2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1:26" ht="12.75" customHeight="1" x14ac:dyDescent="0.25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1:26" ht="12.75" customHeight="1" x14ac:dyDescent="0.25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1:26" ht="12.75" customHeight="1" x14ac:dyDescent="0.25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1:26" ht="12.75" customHeight="1" x14ac:dyDescent="0.25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1:26" ht="12.75" customHeight="1" x14ac:dyDescent="0.25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1:26" ht="12.75" customHeight="1" x14ac:dyDescent="0.25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1:26" ht="12.75" customHeight="1" x14ac:dyDescent="0.25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1:26" ht="12.75" customHeight="1" x14ac:dyDescent="0.25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1:26" ht="12.75" customHeight="1" x14ac:dyDescent="0.25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1:26" ht="12.75" customHeight="1" x14ac:dyDescent="0.2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1:26" ht="12.75" customHeight="1" x14ac:dyDescent="0.25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1:26" ht="12.75" customHeight="1" x14ac:dyDescent="0.25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1:26" ht="12.75" customHeight="1" x14ac:dyDescent="0.25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1:26" ht="12.75" customHeight="1" x14ac:dyDescent="0.25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1:26" ht="12.75" customHeight="1" x14ac:dyDescent="0.25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1:26" ht="12.75" customHeight="1" x14ac:dyDescent="0.25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1:26" ht="12.75" customHeight="1" x14ac:dyDescent="0.25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1:26" ht="12.75" customHeight="1" x14ac:dyDescent="0.25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1:26" ht="12.75" customHeight="1" x14ac:dyDescent="0.25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1:26" ht="12.75" customHeight="1" x14ac:dyDescent="0.2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1:26" ht="12.75" customHeight="1" x14ac:dyDescent="0.25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1:26" ht="12.75" customHeight="1" x14ac:dyDescent="0.25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1:26" ht="12.75" customHeight="1" x14ac:dyDescent="0.25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1:26" ht="12.75" customHeight="1" x14ac:dyDescent="0.25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1:26" ht="12.75" customHeight="1" x14ac:dyDescent="0.25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1:26" ht="12.75" customHeight="1" x14ac:dyDescent="0.25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1:26" ht="12.75" customHeight="1" x14ac:dyDescent="0.25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1:26" ht="12.75" customHeight="1" x14ac:dyDescent="0.25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1:26" ht="12.75" customHeight="1" x14ac:dyDescent="0.25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1:26" ht="12.75" customHeight="1" x14ac:dyDescent="0.2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1:26" ht="12.75" customHeight="1" x14ac:dyDescent="0.25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1:26" ht="12.75" customHeight="1" x14ac:dyDescent="0.25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1:26" ht="12.75" customHeight="1" x14ac:dyDescent="0.25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1:26" ht="12.75" customHeight="1" x14ac:dyDescent="0.25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1:26" ht="12.75" customHeight="1" x14ac:dyDescent="0.25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1:26" ht="12.75" customHeight="1" x14ac:dyDescent="0.25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1:26" ht="12.75" customHeight="1" x14ac:dyDescent="0.25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1:26" ht="12.75" customHeight="1" x14ac:dyDescent="0.25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1:26" ht="12.75" customHeight="1" x14ac:dyDescent="0.25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1:26" ht="12.75" customHeight="1" x14ac:dyDescent="0.2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1:26" ht="12.75" customHeight="1" x14ac:dyDescent="0.25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1:26" ht="12.75" customHeight="1" x14ac:dyDescent="0.25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spans="1:26" ht="12.75" customHeight="1" x14ac:dyDescent="0.25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spans="1:26" ht="12.75" customHeight="1" x14ac:dyDescent="0.25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spans="1:26" ht="12.75" customHeight="1" x14ac:dyDescent="0.25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spans="1:26" ht="12.75" customHeight="1" x14ac:dyDescent="0.25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spans="1:26" ht="12.75" customHeight="1" x14ac:dyDescent="0.25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spans="1:26" ht="12.75" customHeight="1" x14ac:dyDescent="0.25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spans="1:26" ht="12.75" customHeight="1" x14ac:dyDescent="0.25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spans="1:26" ht="12.75" customHeight="1" x14ac:dyDescent="0.2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spans="1:26" ht="12.75" customHeight="1" x14ac:dyDescent="0.25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spans="1:26" ht="12.75" customHeight="1" x14ac:dyDescent="0.25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spans="1:26" ht="12.75" customHeight="1" x14ac:dyDescent="0.25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spans="1:26" ht="12.75" customHeight="1" x14ac:dyDescent="0.25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spans="1:26" ht="12.75" customHeight="1" x14ac:dyDescent="0.25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spans="1:26" ht="12.75" customHeight="1" x14ac:dyDescent="0.25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spans="1:26" ht="12.75" customHeight="1" x14ac:dyDescent="0.25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spans="1:26" ht="12.75" customHeight="1" x14ac:dyDescent="0.25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spans="1:26" ht="12.75" customHeight="1" x14ac:dyDescent="0.25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spans="1:26" ht="12.75" customHeight="1" x14ac:dyDescent="0.2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spans="1:26" ht="12.75" customHeight="1" x14ac:dyDescent="0.25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spans="1:26" ht="12.75" customHeight="1" x14ac:dyDescent="0.25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spans="1:26" ht="12.75" customHeight="1" x14ac:dyDescent="0.25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spans="1:26" ht="12.75" customHeight="1" x14ac:dyDescent="0.25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spans="1:26" ht="12.75" customHeight="1" x14ac:dyDescent="0.25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spans="1:26" ht="12.75" customHeight="1" x14ac:dyDescent="0.25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spans="1:26" ht="12.75" customHeight="1" x14ac:dyDescent="0.25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spans="1:26" ht="12.75" customHeight="1" x14ac:dyDescent="0.25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spans="1:26" ht="12.75" customHeight="1" x14ac:dyDescent="0.25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spans="1:26" ht="12.75" customHeight="1" x14ac:dyDescent="0.2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spans="1:26" ht="12.75" customHeight="1" x14ac:dyDescent="0.25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spans="1:26" ht="12.75" customHeight="1" x14ac:dyDescent="0.25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spans="1:26" ht="12.75" customHeight="1" x14ac:dyDescent="0.25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spans="1:26" ht="12.75" customHeight="1" x14ac:dyDescent="0.25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spans="1:26" ht="12.75" customHeight="1" x14ac:dyDescent="0.25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spans="1:26" ht="12.75" customHeight="1" x14ac:dyDescent="0.25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spans="1:26" ht="12.75" customHeight="1" x14ac:dyDescent="0.25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spans="1:26" ht="12.75" customHeight="1" x14ac:dyDescent="0.25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spans="1:26" ht="12.75" customHeight="1" x14ac:dyDescent="0.25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spans="1:26" ht="12.75" customHeight="1" x14ac:dyDescent="0.2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spans="1:26" ht="12.75" customHeight="1" x14ac:dyDescent="0.25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spans="1:26" ht="12.75" customHeight="1" x14ac:dyDescent="0.25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spans="1:26" ht="12.75" customHeight="1" x14ac:dyDescent="0.25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spans="1:26" ht="12.75" customHeight="1" x14ac:dyDescent="0.25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spans="1:26" ht="12.75" customHeight="1" x14ac:dyDescent="0.25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spans="1:26" ht="12.75" customHeight="1" x14ac:dyDescent="0.25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spans="1:26" ht="12.75" customHeight="1" x14ac:dyDescent="0.25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spans="1:26" ht="12.75" customHeight="1" x14ac:dyDescent="0.25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spans="1:26" ht="12.75" customHeight="1" x14ac:dyDescent="0.25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spans="1:26" ht="12.75" customHeight="1" x14ac:dyDescent="0.2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spans="1:26" ht="12.75" customHeight="1" x14ac:dyDescent="0.25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spans="1:26" ht="12.75" customHeight="1" x14ac:dyDescent="0.25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spans="1:26" ht="12.75" customHeight="1" x14ac:dyDescent="0.25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spans="1:26" ht="12.75" customHeight="1" x14ac:dyDescent="0.25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spans="1:26" ht="12.75" customHeight="1" x14ac:dyDescent="0.25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spans="1:26" ht="12.75" customHeight="1" x14ac:dyDescent="0.25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spans="1:26" ht="12.75" customHeight="1" x14ac:dyDescent="0.25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spans="1:26" ht="12.75" customHeight="1" x14ac:dyDescent="0.25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spans="1:26" ht="12.75" customHeight="1" x14ac:dyDescent="0.25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spans="1:26" ht="12.75" customHeight="1" x14ac:dyDescent="0.2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spans="1:26" ht="12.75" customHeight="1" x14ac:dyDescent="0.25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spans="1:26" ht="12.75" customHeight="1" x14ac:dyDescent="0.25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spans="1:26" ht="12.75" customHeight="1" x14ac:dyDescent="0.25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spans="1:26" ht="12.75" customHeight="1" x14ac:dyDescent="0.25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spans="1:26" ht="12.75" customHeight="1" x14ac:dyDescent="0.25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spans="1:26" ht="12.75" customHeight="1" x14ac:dyDescent="0.25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spans="1:26" ht="12.75" customHeight="1" x14ac:dyDescent="0.25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spans="1:26" ht="12.75" customHeight="1" x14ac:dyDescent="0.25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spans="1:26" ht="12.75" customHeight="1" x14ac:dyDescent="0.25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spans="1:26" ht="12.75" customHeight="1" x14ac:dyDescent="0.25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spans="1:26" ht="12.75" customHeight="1" x14ac:dyDescent="0.25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spans="1:26" ht="12.75" customHeight="1" x14ac:dyDescent="0.25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spans="1:26" ht="12.75" customHeight="1" x14ac:dyDescent="0.25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spans="1:26" ht="12.75" customHeight="1" x14ac:dyDescent="0.25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spans="1:26" ht="12.75" customHeight="1" x14ac:dyDescent="0.25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spans="1:26" ht="12.75" customHeight="1" x14ac:dyDescent="0.25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spans="1:26" ht="12.75" customHeight="1" x14ac:dyDescent="0.25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spans="1:26" ht="12.75" customHeight="1" x14ac:dyDescent="0.25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spans="1:26" ht="12.75" customHeight="1" x14ac:dyDescent="0.25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spans="1:26" ht="12.75" customHeight="1" x14ac:dyDescent="0.25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spans="1:26" ht="12.75" customHeight="1" x14ac:dyDescent="0.25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spans="1:26" ht="12.75" customHeight="1" x14ac:dyDescent="0.25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spans="1:26" ht="12.75" customHeight="1" x14ac:dyDescent="0.25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spans="1:26" ht="12.75" customHeight="1" x14ac:dyDescent="0.25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spans="1:26" ht="12.75" customHeight="1" x14ac:dyDescent="0.25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spans="1:26" ht="12.75" customHeight="1" x14ac:dyDescent="0.25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spans="1:26" ht="12.75" customHeight="1" x14ac:dyDescent="0.25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spans="1:26" ht="12.75" customHeight="1" x14ac:dyDescent="0.25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spans="1:26" ht="12.75" customHeight="1" x14ac:dyDescent="0.25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spans="1:26" ht="12.75" customHeight="1" x14ac:dyDescent="0.25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spans="1:26" ht="12.75" customHeight="1" x14ac:dyDescent="0.25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spans="1:26" ht="12.75" customHeight="1" x14ac:dyDescent="0.25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spans="1:26" ht="12.75" customHeight="1" x14ac:dyDescent="0.25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spans="1:26" ht="12.75" customHeight="1" x14ac:dyDescent="0.25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spans="1:26" ht="12.75" customHeight="1" x14ac:dyDescent="0.25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4">
    <mergeCell ref="B1:E3"/>
    <mergeCell ref="B39:E41"/>
    <mergeCell ref="B49:E50"/>
    <mergeCell ref="B52:E52"/>
  </mergeCells>
  <pageMargins left="0.25" right="0.2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999"/>
  <sheetViews>
    <sheetView topLeftCell="A29" workbookViewId="0">
      <selection activeCell="D45" sqref="D45"/>
    </sheetView>
  </sheetViews>
  <sheetFormatPr baseColWidth="10" defaultColWidth="14.42578125" defaultRowHeight="15" customHeight="1" x14ac:dyDescent="0.25"/>
  <cols>
    <col min="1" max="1" width="7.7109375" customWidth="1"/>
    <col min="2" max="2" width="23.42578125" customWidth="1"/>
    <col min="3" max="3" width="10" customWidth="1"/>
    <col min="4" max="4" width="13.28515625" customWidth="1"/>
    <col min="5" max="6" width="7" customWidth="1"/>
    <col min="7" max="7" width="8.5703125" customWidth="1"/>
    <col min="8" max="8" width="7.5703125" customWidth="1"/>
    <col min="9" max="9" width="7.7109375" customWidth="1"/>
    <col min="10" max="10" width="11.42578125" customWidth="1"/>
    <col min="11" max="11" width="12.140625" customWidth="1"/>
    <col min="12" max="26" width="10.7109375" customWidth="1"/>
  </cols>
  <sheetData>
    <row r="2" spans="2:7" ht="51" x14ac:dyDescent="0.25">
      <c r="B2" s="57" t="s">
        <v>79</v>
      </c>
      <c r="C2" s="58" t="s">
        <v>80</v>
      </c>
      <c r="D2" s="58" t="s">
        <v>81</v>
      </c>
      <c r="E2" s="59" t="s">
        <v>93</v>
      </c>
      <c r="F2" s="58" t="s">
        <v>82</v>
      </c>
      <c r="G2" s="60" t="s">
        <v>83</v>
      </c>
    </row>
    <row r="3" spans="2:7" ht="114.75" x14ac:dyDescent="0.25">
      <c r="B3" s="163" t="s">
        <v>66</v>
      </c>
      <c r="C3" s="70" t="s">
        <v>85</v>
      </c>
      <c r="D3" s="61" t="s">
        <v>86</v>
      </c>
      <c r="E3" s="62" t="s">
        <v>94</v>
      </c>
      <c r="F3" s="63" t="s">
        <v>104</v>
      </c>
      <c r="G3" s="64" t="s">
        <v>97</v>
      </c>
    </row>
    <row r="4" spans="2:7" ht="114.75" x14ac:dyDescent="0.25">
      <c r="B4" s="164"/>
      <c r="C4" s="71" t="s">
        <v>100</v>
      </c>
      <c r="D4" s="61" t="s">
        <v>101</v>
      </c>
      <c r="E4" s="62" t="s">
        <v>102</v>
      </c>
      <c r="F4" s="63" t="s">
        <v>105</v>
      </c>
      <c r="G4" s="65" t="s">
        <v>103</v>
      </c>
    </row>
    <row r="5" spans="2:7" ht="114.75" x14ac:dyDescent="0.25">
      <c r="B5" s="164"/>
      <c r="C5" s="70" t="s">
        <v>88</v>
      </c>
      <c r="D5" s="61" t="s">
        <v>96</v>
      </c>
      <c r="E5" s="62" t="s">
        <v>94</v>
      </c>
      <c r="F5" s="63" t="s">
        <v>104</v>
      </c>
      <c r="G5" s="65" t="s">
        <v>99</v>
      </c>
    </row>
    <row r="6" spans="2:7" ht="114.75" x14ac:dyDescent="0.25">
      <c r="B6" s="164"/>
      <c r="C6" s="71" t="s">
        <v>89</v>
      </c>
      <c r="D6" s="61" t="s">
        <v>96</v>
      </c>
      <c r="E6" s="62" t="s">
        <v>94</v>
      </c>
      <c r="F6" s="63" t="s">
        <v>104</v>
      </c>
      <c r="G6" s="65" t="s">
        <v>99</v>
      </c>
    </row>
    <row r="7" spans="2:7" ht="114.75" x14ac:dyDescent="0.25">
      <c r="B7" s="164"/>
      <c r="C7" s="70" t="s">
        <v>90</v>
      </c>
      <c r="D7" s="61" t="s">
        <v>91</v>
      </c>
      <c r="E7" s="62" t="s">
        <v>94</v>
      </c>
      <c r="F7" s="63" t="s">
        <v>104</v>
      </c>
      <c r="G7" s="65" t="s">
        <v>99</v>
      </c>
    </row>
    <row r="8" spans="2:7" ht="114.75" x14ac:dyDescent="0.25">
      <c r="B8" s="165"/>
      <c r="C8" s="70" t="s">
        <v>92</v>
      </c>
      <c r="D8" s="61" t="s">
        <v>87</v>
      </c>
      <c r="E8" s="62" t="s">
        <v>95</v>
      </c>
      <c r="F8" s="63" t="s">
        <v>106</v>
      </c>
      <c r="G8" s="65" t="s">
        <v>98</v>
      </c>
    </row>
    <row r="9" spans="2:7" ht="15.75" thickBot="1" x14ac:dyDescent="0.3">
      <c r="B9" s="160" t="s">
        <v>84</v>
      </c>
      <c r="C9" s="161"/>
      <c r="D9" s="162"/>
      <c r="E9" s="66">
        <v>142500</v>
      </c>
      <c r="F9" s="66">
        <v>793440</v>
      </c>
      <c r="G9" s="67">
        <v>438000</v>
      </c>
    </row>
    <row r="11" spans="2:7" ht="15" customHeight="1" x14ac:dyDescent="0.25">
      <c r="F11" s="74">
        <v>105792</v>
      </c>
      <c r="G11">
        <v>58400</v>
      </c>
    </row>
    <row r="12" spans="2:7" ht="15.75" thickBot="1" x14ac:dyDescent="0.3">
      <c r="E12" s="68"/>
      <c r="F12" s="74"/>
    </row>
    <row r="13" spans="2:7" ht="15" customHeight="1" thickBot="1" x14ac:dyDescent="0.3">
      <c r="D13" s="83">
        <v>16000</v>
      </c>
      <c r="F13" s="74"/>
    </row>
    <row r="14" spans="2:7" ht="15" customHeight="1" thickBot="1" x14ac:dyDescent="0.3">
      <c r="D14" s="84">
        <v>34000</v>
      </c>
      <c r="F14" s="74"/>
    </row>
    <row r="15" spans="2:7" ht="13.5" customHeight="1" thickBot="1" x14ac:dyDescent="0.3">
      <c r="D15" s="84">
        <v>24000</v>
      </c>
      <c r="F15" s="74"/>
    </row>
    <row r="16" spans="2:7" ht="15" customHeight="1" thickBot="1" x14ac:dyDescent="0.3">
      <c r="D16" s="84">
        <v>780000</v>
      </c>
      <c r="F16" s="74"/>
    </row>
    <row r="17" spans="2:10" ht="15" customHeight="1" thickBot="1" x14ac:dyDescent="0.3">
      <c r="D17" s="85">
        <v>50000</v>
      </c>
      <c r="F17" s="72"/>
      <c r="G17" s="73"/>
    </row>
    <row r="18" spans="2:10" ht="15" customHeight="1" thickBot="1" x14ac:dyDescent="0.3">
      <c r="D18" s="84">
        <v>25000</v>
      </c>
    </row>
    <row r="19" spans="2:10" ht="15" customHeight="1" thickBot="1" x14ac:dyDescent="0.3">
      <c r="D19" s="85">
        <v>12000</v>
      </c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6.5" customHeight="1" x14ac:dyDescent="0.25"/>
    <row r="25" spans="2:10" ht="15.75" customHeight="1" x14ac:dyDescent="0.25"/>
    <row r="26" spans="2:10" ht="23.25" customHeight="1" x14ac:dyDescent="0.25">
      <c r="C26" s="93" t="s">
        <v>111</v>
      </c>
      <c r="D26" s="94" t="s">
        <v>112</v>
      </c>
      <c r="E26" s="94" t="s">
        <v>113</v>
      </c>
      <c r="F26" s="94" t="s">
        <v>114</v>
      </c>
      <c r="G26" s="93" t="s">
        <v>138</v>
      </c>
      <c r="H26" s="93" t="s">
        <v>139</v>
      </c>
      <c r="I26" s="93" t="s">
        <v>140</v>
      </c>
      <c r="J26" s="100">
        <v>27778</v>
      </c>
    </row>
    <row r="27" spans="2:10" ht="15.75" customHeight="1" x14ac:dyDescent="0.25">
      <c r="B27">
        <v>1</v>
      </c>
      <c r="C27" s="89" t="s">
        <v>115</v>
      </c>
      <c r="D27" s="88" t="s">
        <v>125</v>
      </c>
      <c r="E27" s="88" t="s">
        <v>126</v>
      </c>
      <c r="F27" s="86">
        <v>6</v>
      </c>
      <c r="G27" s="98">
        <v>5</v>
      </c>
      <c r="H27" s="98">
        <v>6</v>
      </c>
      <c r="I27" s="99">
        <f>$J$26*11</f>
        <v>305558</v>
      </c>
      <c r="J27" s="97"/>
    </row>
    <row r="28" spans="2:10" ht="15.75" customHeight="1" x14ac:dyDescent="0.25">
      <c r="B28">
        <v>2</v>
      </c>
      <c r="C28" s="90" t="s">
        <v>116</v>
      </c>
      <c r="D28" s="91" t="s">
        <v>123</v>
      </c>
      <c r="E28" s="91" t="s">
        <v>131</v>
      </c>
      <c r="F28" s="92">
        <v>4</v>
      </c>
      <c r="G28" s="98">
        <v>4</v>
      </c>
      <c r="H28" s="98">
        <v>3</v>
      </c>
      <c r="I28" s="97"/>
      <c r="J28" s="97"/>
    </row>
    <row r="29" spans="2:10" ht="15.75" customHeight="1" x14ac:dyDescent="0.25">
      <c r="B29">
        <v>3</v>
      </c>
      <c r="C29" s="90" t="s">
        <v>118</v>
      </c>
      <c r="D29" s="91" t="s">
        <v>123</v>
      </c>
      <c r="E29" s="91" t="s">
        <v>130</v>
      </c>
      <c r="F29" s="92">
        <v>4</v>
      </c>
      <c r="G29" s="98"/>
      <c r="H29" s="98"/>
      <c r="I29" s="97"/>
      <c r="J29" s="97"/>
    </row>
    <row r="30" spans="2:10" ht="15.75" customHeight="1" x14ac:dyDescent="0.25">
      <c r="B30">
        <v>4</v>
      </c>
      <c r="C30" s="87" t="s">
        <v>120</v>
      </c>
      <c r="D30" s="88" t="s">
        <v>128</v>
      </c>
      <c r="E30" s="88" t="s">
        <v>129</v>
      </c>
      <c r="F30" s="86">
        <v>5</v>
      </c>
      <c r="G30" s="98"/>
      <c r="H30" s="98"/>
      <c r="I30" s="97"/>
      <c r="J30" s="97"/>
    </row>
    <row r="31" spans="2:10" ht="15.75" customHeight="1" x14ac:dyDescent="0.25">
      <c r="B31">
        <v>5</v>
      </c>
      <c r="C31" s="87" t="s">
        <v>121</v>
      </c>
      <c r="D31" s="88" t="s">
        <v>125</v>
      </c>
      <c r="E31" s="88" t="s">
        <v>126</v>
      </c>
      <c r="F31" s="86">
        <v>6</v>
      </c>
      <c r="G31" s="98"/>
      <c r="H31" s="98"/>
      <c r="I31" s="97"/>
      <c r="J31" s="97"/>
    </row>
    <row r="32" spans="2:10" ht="15.75" customHeight="1" x14ac:dyDescent="0.25">
      <c r="B32">
        <v>6</v>
      </c>
      <c r="C32" s="87" t="s">
        <v>122</v>
      </c>
      <c r="D32" s="88" t="s">
        <v>133</v>
      </c>
      <c r="E32" s="88" t="s">
        <v>124</v>
      </c>
      <c r="F32" s="86">
        <v>2</v>
      </c>
      <c r="G32" s="98"/>
      <c r="H32" s="98"/>
      <c r="I32" s="97"/>
      <c r="J32" s="97"/>
    </row>
    <row r="33" spans="2:10" ht="15.75" customHeight="1" x14ac:dyDescent="0.25">
      <c r="B33">
        <v>7</v>
      </c>
      <c r="C33" s="87" t="s">
        <v>127</v>
      </c>
      <c r="D33" s="107" t="s">
        <v>123</v>
      </c>
      <c r="E33" s="88" t="s">
        <v>126</v>
      </c>
      <c r="F33" s="86">
        <v>5</v>
      </c>
      <c r="G33" s="98"/>
      <c r="H33" s="98"/>
      <c r="I33" s="97"/>
      <c r="J33" s="97"/>
    </row>
    <row r="34" spans="2:10" ht="15.75" customHeight="1" x14ac:dyDescent="0.25">
      <c r="C34" s="166" t="s">
        <v>132</v>
      </c>
      <c r="D34" s="167"/>
      <c r="E34" s="168"/>
      <c r="F34" s="95">
        <f>SUM(F27:F33)</f>
        <v>32</v>
      </c>
      <c r="G34" s="98"/>
      <c r="H34" s="98"/>
      <c r="I34" s="97"/>
      <c r="J34" s="97"/>
    </row>
    <row r="35" spans="2:10" ht="15.75" customHeight="1" x14ac:dyDescent="0.25">
      <c r="C35" s="87"/>
      <c r="D35" s="88"/>
      <c r="E35" s="88"/>
      <c r="F35" s="86"/>
      <c r="G35" s="98"/>
      <c r="H35" s="98"/>
      <c r="I35" s="97"/>
      <c r="J35" s="97"/>
    </row>
    <row r="36" spans="2:10" ht="22.5" customHeight="1" x14ac:dyDescent="0.25">
      <c r="C36" s="93" t="s">
        <v>111</v>
      </c>
      <c r="D36" s="94" t="s">
        <v>112</v>
      </c>
      <c r="E36" s="94" t="s">
        <v>113</v>
      </c>
      <c r="F36" s="94" t="s">
        <v>114</v>
      </c>
      <c r="G36" s="97"/>
      <c r="H36" s="97"/>
      <c r="I36" s="97"/>
      <c r="J36" s="97"/>
    </row>
    <row r="37" spans="2:10" ht="15.75" hidden="1" customHeight="1" x14ac:dyDescent="0.25">
      <c r="B37">
        <v>8</v>
      </c>
      <c r="C37" s="87" t="s">
        <v>117</v>
      </c>
      <c r="D37" s="88" t="s">
        <v>134</v>
      </c>
      <c r="E37" s="88" t="s">
        <v>129</v>
      </c>
      <c r="F37" s="86">
        <v>4</v>
      </c>
      <c r="G37" s="97"/>
      <c r="H37" s="97"/>
      <c r="I37" s="97"/>
      <c r="J37" s="97"/>
    </row>
    <row r="38" spans="2:10" ht="15.75" hidden="1" customHeight="1" x14ac:dyDescent="0.25">
      <c r="B38">
        <v>9</v>
      </c>
      <c r="C38" s="87" t="s">
        <v>119</v>
      </c>
      <c r="D38" s="88" t="s">
        <v>123</v>
      </c>
      <c r="E38" s="88" t="s">
        <v>137</v>
      </c>
      <c r="F38" s="86">
        <v>4</v>
      </c>
      <c r="G38" s="97"/>
      <c r="H38" s="97"/>
      <c r="I38" s="97"/>
      <c r="J38" s="97"/>
    </row>
    <row r="39" spans="2:10" ht="15.75" customHeight="1" x14ac:dyDescent="0.25">
      <c r="B39">
        <v>10</v>
      </c>
      <c r="C39" s="96" t="s">
        <v>135</v>
      </c>
      <c r="D39" s="88" t="s">
        <v>123</v>
      </c>
      <c r="E39" s="88" t="s">
        <v>129</v>
      </c>
      <c r="F39" s="86">
        <v>3</v>
      </c>
      <c r="G39" s="97"/>
      <c r="H39" s="97"/>
      <c r="I39" s="97"/>
      <c r="J39" s="97"/>
    </row>
    <row r="40" spans="2:10" ht="15.75" customHeight="1" x14ac:dyDescent="0.25">
      <c r="B40">
        <v>11</v>
      </c>
      <c r="C40" s="96" t="s">
        <v>136</v>
      </c>
      <c r="D40" s="88" t="s">
        <v>134</v>
      </c>
      <c r="E40" s="88" t="s">
        <v>124</v>
      </c>
      <c r="F40" s="86">
        <v>3</v>
      </c>
      <c r="G40" s="97"/>
      <c r="H40" s="97"/>
      <c r="I40" s="97"/>
      <c r="J40" s="97"/>
    </row>
    <row r="41" spans="2:10" ht="15.75" customHeight="1" x14ac:dyDescent="0.25"/>
    <row r="42" spans="2:10" ht="15.75" customHeight="1" x14ac:dyDescent="0.25"/>
    <row r="43" spans="2:10" ht="15.75" customHeight="1" x14ac:dyDescent="0.25"/>
    <row r="44" spans="2:10" ht="15.75" customHeight="1" x14ac:dyDescent="0.25"/>
    <row r="45" spans="2:10" ht="15.75" customHeight="1" x14ac:dyDescent="0.25"/>
    <row r="46" spans="2:10" ht="15.75" customHeight="1" x14ac:dyDescent="0.25"/>
    <row r="47" spans="2:10" ht="15.75" customHeight="1" x14ac:dyDescent="0.25"/>
    <row r="48" spans="2:10" ht="15.75" customHeight="1" x14ac:dyDescent="0.25"/>
    <row r="49" spans="2:11" ht="15.75" customHeight="1" x14ac:dyDescent="0.25"/>
    <row r="50" spans="2:11" ht="15.75" customHeight="1" thickBot="1" x14ac:dyDescent="0.3"/>
    <row r="51" spans="2:11" ht="15.75" customHeight="1" thickBot="1" x14ac:dyDescent="0.3">
      <c r="B51" s="149" t="s">
        <v>155</v>
      </c>
      <c r="C51" s="150"/>
      <c r="D51" s="150"/>
      <c r="E51" s="150"/>
      <c r="F51" s="150"/>
      <c r="G51" s="150"/>
      <c r="H51" s="150"/>
      <c r="I51" s="151"/>
    </row>
    <row r="52" spans="2:11" ht="15.75" customHeight="1" x14ac:dyDescent="0.25">
      <c r="B52" s="147" t="s">
        <v>156</v>
      </c>
      <c r="C52" s="147" t="s">
        <v>142</v>
      </c>
      <c r="D52" s="147" t="s">
        <v>157</v>
      </c>
      <c r="E52" s="147" t="s">
        <v>144</v>
      </c>
      <c r="F52" s="108" t="s">
        <v>158</v>
      </c>
      <c r="G52" s="110" t="s">
        <v>161</v>
      </c>
      <c r="H52" s="147" t="s">
        <v>173</v>
      </c>
      <c r="I52" s="147" t="s">
        <v>174</v>
      </c>
    </row>
    <row r="53" spans="2:11" ht="15.75" customHeight="1" x14ac:dyDescent="0.25">
      <c r="B53" s="147"/>
      <c r="C53" s="147"/>
      <c r="D53" s="147"/>
      <c r="E53" s="147"/>
      <c r="F53" s="108" t="s">
        <v>159</v>
      </c>
      <c r="G53" s="110" t="s">
        <v>162</v>
      </c>
      <c r="H53" s="147"/>
      <c r="I53" s="147"/>
    </row>
    <row r="54" spans="2:11" ht="12.75" customHeight="1" thickBot="1" x14ac:dyDescent="0.3">
      <c r="B54" s="148"/>
      <c r="C54" s="148"/>
      <c r="D54" s="148"/>
      <c r="E54" s="148"/>
      <c r="F54" s="109" t="s">
        <v>160</v>
      </c>
      <c r="G54" s="111"/>
      <c r="H54" s="148"/>
      <c r="I54" s="147"/>
    </row>
    <row r="55" spans="2:11" ht="13.5" customHeight="1" thickBot="1" x14ac:dyDescent="0.3">
      <c r="B55" s="112" t="s">
        <v>163</v>
      </c>
      <c r="C55" s="117">
        <v>340437</v>
      </c>
      <c r="D55" s="113" t="s">
        <v>164</v>
      </c>
      <c r="E55" s="113" t="s">
        <v>165</v>
      </c>
      <c r="F55" s="116">
        <v>100000</v>
      </c>
      <c r="G55" s="115">
        <v>200000</v>
      </c>
      <c r="H55" s="118">
        <v>122800</v>
      </c>
      <c r="I55" s="119">
        <v>150336</v>
      </c>
    </row>
    <row r="56" spans="2:11" ht="10.5" customHeight="1" thickBot="1" x14ac:dyDescent="0.3">
      <c r="B56" s="112" t="s">
        <v>166</v>
      </c>
      <c r="C56" s="117">
        <v>76305843</v>
      </c>
      <c r="D56" s="113" t="s">
        <v>164</v>
      </c>
      <c r="E56" s="113" t="s">
        <v>165</v>
      </c>
      <c r="F56" s="116">
        <v>100000</v>
      </c>
      <c r="G56" s="115">
        <v>200000</v>
      </c>
      <c r="H56" s="118">
        <v>122800</v>
      </c>
      <c r="I56" s="119">
        <v>150336</v>
      </c>
    </row>
    <row r="57" spans="2:11" ht="10.5" customHeight="1" thickBot="1" x14ac:dyDescent="0.3">
      <c r="B57" s="112" t="s">
        <v>153</v>
      </c>
      <c r="C57" s="117">
        <v>1053768586</v>
      </c>
      <c r="D57" s="113" t="s">
        <v>164</v>
      </c>
      <c r="E57" s="113" t="s">
        <v>165</v>
      </c>
      <c r="F57" s="116">
        <v>100000</v>
      </c>
      <c r="G57" s="115">
        <v>200000</v>
      </c>
      <c r="H57" s="118">
        <v>122800</v>
      </c>
      <c r="I57" s="119">
        <v>150336</v>
      </c>
    </row>
    <row r="58" spans="2:11" ht="13.5" customHeight="1" thickBot="1" x14ac:dyDescent="0.3">
      <c r="B58" s="112" t="s">
        <v>167</v>
      </c>
      <c r="C58" s="117">
        <v>1089748373</v>
      </c>
      <c r="D58" s="114" t="s">
        <v>168</v>
      </c>
      <c r="E58" s="113" t="s">
        <v>165</v>
      </c>
      <c r="F58" s="116">
        <v>100000</v>
      </c>
      <c r="G58" s="115">
        <v>200000</v>
      </c>
      <c r="H58" s="118">
        <v>122800</v>
      </c>
      <c r="I58" s="119">
        <v>150336</v>
      </c>
    </row>
    <row r="59" spans="2:11" ht="10.5" customHeight="1" thickBot="1" x14ac:dyDescent="0.3">
      <c r="B59" s="112" t="s">
        <v>169</v>
      </c>
      <c r="C59" s="117">
        <v>53006892</v>
      </c>
      <c r="D59" s="113" t="s">
        <v>164</v>
      </c>
      <c r="E59" s="113" t="s">
        <v>165</v>
      </c>
      <c r="F59" s="116">
        <v>100000</v>
      </c>
      <c r="G59" s="115">
        <v>200000</v>
      </c>
      <c r="H59" s="118">
        <v>122800</v>
      </c>
      <c r="I59" s="119">
        <v>150336</v>
      </c>
    </row>
    <row r="60" spans="2:11" ht="8.25" customHeight="1" thickBot="1" x14ac:dyDescent="0.3">
      <c r="B60" s="112" t="s">
        <v>170</v>
      </c>
      <c r="C60" s="117">
        <v>1053862807</v>
      </c>
      <c r="D60" s="113" t="s">
        <v>171</v>
      </c>
      <c r="E60" s="113" t="s">
        <v>165</v>
      </c>
      <c r="F60" s="116">
        <v>100000</v>
      </c>
      <c r="G60" s="115">
        <v>200000</v>
      </c>
      <c r="H60" s="118">
        <v>122800</v>
      </c>
      <c r="I60" s="119">
        <v>150336</v>
      </c>
    </row>
    <row r="61" spans="2:11" ht="8.25" customHeight="1" thickBot="1" x14ac:dyDescent="0.3">
      <c r="B61" s="112" t="s">
        <v>172</v>
      </c>
      <c r="C61" s="117">
        <v>75101888</v>
      </c>
      <c r="D61" s="113" t="s">
        <v>164</v>
      </c>
      <c r="E61" s="113" t="s">
        <v>165</v>
      </c>
      <c r="F61" s="116">
        <v>100000</v>
      </c>
      <c r="G61" s="115">
        <v>200000</v>
      </c>
      <c r="H61" s="118">
        <v>122800</v>
      </c>
      <c r="I61" s="119">
        <v>150336</v>
      </c>
      <c r="K61" s="120"/>
    </row>
    <row r="62" spans="2:11" ht="15.75" customHeight="1" thickBot="1" x14ac:dyDescent="0.3">
      <c r="B62" s="157"/>
      <c r="C62" s="158"/>
      <c r="D62" s="158"/>
      <c r="E62" s="159"/>
      <c r="F62" s="123">
        <f>SUM(F55:F61)</f>
        <v>700000</v>
      </c>
      <c r="G62" s="124">
        <f>SUM(G55:G61)</f>
        <v>1400000</v>
      </c>
      <c r="H62" s="121">
        <f>SUM(H55:H61)</f>
        <v>859600</v>
      </c>
      <c r="I62" s="122">
        <f>SUM(I55:I61)</f>
        <v>1052352</v>
      </c>
    </row>
    <row r="63" spans="2:11" ht="15.75" customHeight="1" thickBot="1" x14ac:dyDescent="0.3">
      <c r="B63" s="154" t="s">
        <v>175</v>
      </c>
      <c r="C63" s="155"/>
      <c r="D63" s="155"/>
      <c r="E63" s="155"/>
      <c r="F63" s="155"/>
      <c r="G63" s="156"/>
      <c r="H63" s="152">
        <f>G62+H62+I62</f>
        <v>3311952</v>
      </c>
      <c r="I63" s="153"/>
    </row>
    <row r="64" spans="2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3">
    <mergeCell ref="B9:D9"/>
    <mergeCell ref="B3:B8"/>
    <mergeCell ref="C34:E34"/>
    <mergeCell ref="B52:B54"/>
    <mergeCell ref="C52:C54"/>
    <mergeCell ref="D52:D54"/>
    <mergeCell ref="E52:E54"/>
    <mergeCell ref="H52:H54"/>
    <mergeCell ref="I52:I54"/>
    <mergeCell ref="B51:I51"/>
    <mergeCell ref="H63:I63"/>
    <mergeCell ref="B63:G63"/>
    <mergeCell ref="B62:E6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EE0F-FDDA-4162-8852-30ED53AF6A4E}">
  <dimension ref="B6:J16"/>
  <sheetViews>
    <sheetView workbookViewId="0">
      <selection activeCell="F25" sqref="F25"/>
    </sheetView>
  </sheetViews>
  <sheetFormatPr baseColWidth="10" defaultRowHeight="15" x14ac:dyDescent="0.25"/>
  <cols>
    <col min="6" max="6" width="9.42578125" customWidth="1"/>
  </cols>
  <sheetData>
    <row r="6" spans="2:10" x14ac:dyDescent="0.25">
      <c r="B6" s="169" t="s">
        <v>141</v>
      </c>
      <c r="C6" s="169"/>
      <c r="D6" s="169" t="s">
        <v>142</v>
      </c>
      <c r="E6" s="169" t="s">
        <v>143</v>
      </c>
      <c r="F6" s="169" t="s">
        <v>144</v>
      </c>
      <c r="G6" s="169" t="s">
        <v>145</v>
      </c>
      <c r="H6" s="169" t="s">
        <v>146</v>
      </c>
      <c r="I6" s="169" t="s">
        <v>147</v>
      </c>
      <c r="J6" s="169" t="s">
        <v>148</v>
      </c>
    </row>
    <row r="7" spans="2:10" x14ac:dyDescent="0.25">
      <c r="B7" s="169"/>
      <c r="C7" s="169"/>
      <c r="D7" s="169"/>
      <c r="E7" s="169"/>
      <c r="F7" s="169"/>
      <c r="G7" s="169"/>
      <c r="H7" s="169"/>
      <c r="I7" s="169"/>
      <c r="J7" s="169"/>
    </row>
    <row r="8" spans="2:10" x14ac:dyDescent="0.25">
      <c r="B8" s="169"/>
      <c r="C8" s="169"/>
      <c r="D8" s="169"/>
      <c r="E8" s="169"/>
      <c r="F8" s="169"/>
      <c r="G8" s="169"/>
      <c r="H8" s="169"/>
      <c r="I8" s="169"/>
      <c r="J8" s="169"/>
    </row>
    <row r="9" spans="2:10" x14ac:dyDescent="0.25">
      <c r="B9" s="169"/>
      <c r="C9" s="169"/>
      <c r="D9" s="169"/>
      <c r="E9" s="169"/>
      <c r="F9" s="169"/>
      <c r="G9" s="169"/>
      <c r="H9" s="169"/>
      <c r="I9" s="169"/>
      <c r="J9" s="169"/>
    </row>
    <row r="10" spans="2:10" x14ac:dyDescent="0.25">
      <c r="B10" s="169"/>
      <c r="C10" s="169"/>
      <c r="D10" s="169"/>
      <c r="E10" s="169"/>
      <c r="F10" s="169"/>
      <c r="G10" s="169"/>
      <c r="H10" s="169"/>
      <c r="I10" s="169"/>
      <c r="J10" s="169"/>
    </row>
    <row r="11" spans="2:10" x14ac:dyDescent="0.25">
      <c r="B11" s="169"/>
      <c r="C11" s="169"/>
      <c r="D11" s="169"/>
      <c r="E11" s="169"/>
      <c r="F11" s="169"/>
      <c r="G11" s="169"/>
      <c r="H11" s="169"/>
      <c r="I11" s="169"/>
      <c r="J11" s="169"/>
    </row>
    <row r="12" spans="2:10" x14ac:dyDescent="0.25">
      <c r="B12" s="171" t="s">
        <v>149</v>
      </c>
      <c r="C12" s="171"/>
      <c r="D12" s="101">
        <v>1002798270</v>
      </c>
      <c r="E12" s="101" t="s">
        <v>150</v>
      </c>
      <c r="F12" s="172">
        <v>1.5</v>
      </c>
      <c r="G12" s="102">
        <v>160000</v>
      </c>
      <c r="H12" s="103">
        <v>240000</v>
      </c>
      <c r="I12" s="102">
        <v>63564</v>
      </c>
      <c r="J12" s="102">
        <v>303564</v>
      </c>
    </row>
    <row r="13" spans="2:10" x14ac:dyDescent="0.25">
      <c r="B13" s="171" t="s">
        <v>151</v>
      </c>
      <c r="C13" s="171"/>
      <c r="D13" s="101">
        <v>1004709027</v>
      </c>
      <c r="E13" s="101" t="s">
        <v>150</v>
      </c>
      <c r="F13" s="172"/>
      <c r="G13" s="102">
        <v>160000</v>
      </c>
      <c r="H13" s="103">
        <v>240000</v>
      </c>
      <c r="I13" s="102">
        <v>63564</v>
      </c>
      <c r="J13" s="102">
        <v>303564</v>
      </c>
    </row>
    <row r="14" spans="2:10" x14ac:dyDescent="0.25">
      <c r="B14" s="171" t="s">
        <v>152</v>
      </c>
      <c r="C14" s="171"/>
      <c r="D14" s="101">
        <v>1086302794</v>
      </c>
      <c r="E14" s="101" t="s">
        <v>150</v>
      </c>
      <c r="F14" s="172"/>
      <c r="G14" s="102">
        <v>160000</v>
      </c>
      <c r="H14" s="103">
        <v>240000</v>
      </c>
      <c r="I14" s="102">
        <v>63564</v>
      </c>
      <c r="J14" s="102">
        <v>303564</v>
      </c>
    </row>
    <row r="15" spans="2:10" x14ac:dyDescent="0.25">
      <c r="B15" s="171" t="s">
        <v>153</v>
      </c>
      <c r="C15" s="171"/>
      <c r="D15" s="101">
        <v>1053768586</v>
      </c>
      <c r="E15" s="101" t="s">
        <v>150</v>
      </c>
      <c r="F15" s="172"/>
      <c r="G15" s="102">
        <v>160000</v>
      </c>
      <c r="H15" s="103">
        <v>240000</v>
      </c>
      <c r="I15" s="102">
        <v>63564</v>
      </c>
      <c r="J15" s="102">
        <v>303564</v>
      </c>
    </row>
    <row r="16" spans="2:10" ht="15.75" x14ac:dyDescent="0.25">
      <c r="B16" s="170" t="s">
        <v>154</v>
      </c>
      <c r="C16" s="170"/>
      <c r="D16" s="170"/>
      <c r="E16" s="170"/>
      <c r="F16" s="170"/>
      <c r="G16" s="170"/>
      <c r="H16" s="104">
        <f>SUM(H12:H15)</f>
        <v>960000</v>
      </c>
      <c r="I16" s="105">
        <f>SUM(I12:I15)</f>
        <v>254256</v>
      </c>
      <c r="J16" s="106">
        <f>SUM(J12:J15)</f>
        <v>1214256</v>
      </c>
    </row>
  </sheetData>
  <mergeCells count="14">
    <mergeCell ref="J6:J11"/>
    <mergeCell ref="B16:G16"/>
    <mergeCell ref="B14:C14"/>
    <mergeCell ref="B15:C15"/>
    <mergeCell ref="E6:E11"/>
    <mergeCell ref="F12:F15"/>
    <mergeCell ref="H6:H11"/>
    <mergeCell ref="I6:I11"/>
    <mergeCell ref="F6:F11"/>
    <mergeCell ref="G6:G11"/>
    <mergeCell ref="B12:C12"/>
    <mergeCell ref="B13:C13"/>
    <mergeCell ref="B6:C11"/>
    <mergeCell ref="D6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 DE VIATICOS </vt:lpstr>
      <vt:lpstr>PEAJES 2024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DIAZ GARCIA</dc:creator>
  <cp:lastModifiedBy>PAULA ANDREA BAÑOL</cp:lastModifiedBy>
  <dcterms:created xsi:type="dcterms:W3CDTF">2024-01-25T20:49:12Z</dcterms:created>
  <dcterms:modified xsi:type="dcterms:W3CDTF">2025-01-20T15:55:10Z</dcterms:modified>
</cp:coreProperties>
</file>